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enario 1" sheetId="1" r:id="rId4"/>
    <sheet state="visible" name="Scenario 2" sheetId="2" r:id="rId5"/>
    <sheet state="visible" name="Scenario 3" sheetId="3" r:id="rId6"/>
  </sheets>
  <definedNames/>
  <calcPr/>
  <extLst>
    <ext uri="GoogleSheetsCustomDataVersion2">
      <go:sheetsCustomData xmlns:go="http://customooxmlschemas.google.com/" r:id="rId7" roundtripDataChecksum="IajHEsRoIlWy9TGALfMtgQwblkAzCj2E4FXJ6WiR2YM="/>
    </ext>
  </extLst>
</workbook>
</file>

<file path=xl/sharedStrings.xml><?xml version="1.0" encoding="utf-8"?>
<sst xmlns="http://schemas.openxmlformats.org/spreadsheetml/2006/main" count="234" uniqueCount="76">
  <si>
    <t>GDP</t>
  </si>
  <si>
    <t>Y growth in %</t>
  </si>
  <si>
    <t>AD</t>
  </si>
  <si>
    <t>Deficit</t>
  </si>
  <si>
    <t>T-G</t>
  </si>
  <si>
    <t>T-G As % of Y</t>
  </si>
  <si>
    <t>transfers</t>
  </si>
  <si>
    <t>I-S</t>
  </si>
  <si>
    <t>I-S As % of Y</t>
  </si>
  <si>
    <t>M-X</t>
  </si>
  <si>
    <t>M-X As % of Y</t>
  </si>
  <si>
    <t xml:space="preserve">Net Income Flows </t>
  </si>
  <si>
    <t>Balances check</t>
  </si>
  <si>
    <t xml:space="preserve">c 10 </t>
  </si>
  <si>
    <t>c 40</t>
  </si>
  <si>
    <t>c 50</t>
  </si>
  <si>
    <t>c0 10</t>
  </si>
  <si>
    <t>c0 40</t>
  </si>
  <si>
    <t>c0 50</t>
  </si>
  <si>
    <t>C 10</t>
  </si>
  <si>
    <t xml:space="preserve">C 40 </t>
  </si>
  <si>
    <t>C 50</t>
  </si>
  <si>
    <t>C</t>
  </si>
  <si>
    <t>t 10</t>
  </si>
  <si>
    <t>t 40</t>
  </si>
  <si>
    <t>t 50</t>
  </si>
  <si>
    <t>T 10</t>
  </si>
  <si>
    <t>T 40</t>
  </si>
  <si>
    <t>T 50</t>
  </si>
  <si>
    <t>T</t>
  </si>
  <si>
    <t>Y 10</t>
  </si>
  <si>
    <t>Y 40</t>
  </si>
  <si>
    <t>Y 50</t>
  </si>
  <si>
    <t>Y</t>
  </si>
  <si>
    <t>Sp 10</t>
  </si>
  <si>
    <t>Sp 40</t>
  </si>
  <si>
    <t>Sp 50</t>
  </si>
  <si>
    <t>Sp</t>
  </si>
  <si>
    <t>g 10</t>
  </si>
  <si>
    <t>g 40</t>
  </si>
  <si>
    <t>g 50</t>
  </si>
  <si>
    <t>G 10</t>
  </si>
  <si>
    <t>G 40</t>
  </si>
  <si>
    <t>G 50</t>
  </si>
  <si>
    <t>G</t>
  </si>
  <si>
    <t>x 10</t>
  </si>
  <si>
    <t>x 40</t>
  </si>
  <si>
    <t>x 50</t>
  </si>
  <si>
    <t>X 10</t>
  </si>
  <si>
    <t>X 40</t>
  </si>
  <si>
    <t>X 50</t>
  </si>
  <si>
    <t>X</t>
  </si>
  <si>
    <t>m 10</t>
  </si>
  <si>
    <t>m 40</t>
  </si>
  <si>
    <t>m 50</t>
  </si>
  <si>
    <t>M 10</t>
  </si>
  <si>
    <t>M 40</t>
  </si>
  <si>
    <t>M 50</t>
  </si>
  <si>
    <t xml:space="preserve">M </t>
  </si>
  <si>
    <t>i 10</t>
  </si>
  <si>
    <t>i 40</t>
  </si>
  <si>
    <t>i 50</t>
  </si>
  <si>
    <t>I 10</t>
  </si>
  <si>
    <t>I 40</t>
  </si>
  <si>
    <t>I 50</t>
  </si>
  <si>
    <t>I</t>
  </si>
  <si>
    <t>I growth</t>
  </si>
  <si>
    <t>X growth</t>
  </si>
  <si>
    <t>G growth</t>
  </si>
  <si>
    <t>M growth</t>
  </si>
  <si>
    <t>C growth</t>
  </si>
  <si>
    <t>public sector</t>
  </si>
  <si>
    <t>private sector</t>
  </si>
  <si>
    <t>external sector</t>
  </si>
  <si>
    <t>EX</t>
  </si>
  <si>
    <t>minus IM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</si>
</sst>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_-* #,##0_-;\-* #,##0_-;_-* \-??_-;_-@"/>
    <numFmt numFmtId="165" formatCode="_-* #,##0\ _€_-;\-* #,##0\ _€_-;_-* &quot;-&quot;??\ _€_-;_-@"/>
    <numFmt numFmtId="166" formatCode="#,##0_ ;\-#,##0\ "/>
    <numFmt numFmtId="167" formatCode="0.000"/>
    <numFmt numFmtId="168" formatCode="0.000000000"/>
    <numFmt numFmtId="169" formatCode="#,##0.00_ ;\-#,##0.00\ "/>
    <numFmt numFmtId="170" formatCode="_-* #,##0_-;\-* #,##0_-;_-* &quot;-&quot;??_-;_-@"/>
    <numFmt numFmtId="171" formatCode="0.0"/>
  </numFmts>
  <fonts count="8">
    <font>
      <sz val="12.0"/>
      <color theme="1"/>
      <name val="Calibri"/>
      <scheme val="minor"/>
    </font>
    <font>
      <sz val="12.0"/>
      <color theme="1"/>
      <name val="Calibri"/>
    </font>
    <font>
      <b/>
      <sz val="12.0"/>
      <color theme="1"/>
      <name val="Calibri"/>
    </font>
    <font>
      <b/>
      <sz val="12.0"/>
      <color rgb="FFFF0000"/>
      <name val="Calibri"/>
    </font>
    <font>
      <b/>
      <sz val="12.0"/>
      <color rgb="FF1F3864"/>
      <name val="Calibri"/>
    </font>
    <font>
      <color theme="1"/>
      <name val="Calibri"/>
      <scheme val="minor"/>
    </font>
    <font>
      <sz val="12.0"/>
      <color rgb="FFFF0000"/>
      <name val="Calibri"/>
    </font>
    <font>
      <sz val="12.0"/>
      <color rgb="FF1F3864"/>
      <name val="Calibri"/>
    </font>
  </fonts>
  <fills count="30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E598"/>
        <bgColor rgb="FFFFE598"/>
      </patternFill>
    </fill>
    <fill>
      <patternFill patternType="solid">
        <fgColor rgb="FFFFD965"/>
        <bgColor rgb="FFFFD965"/>
      </patternFill>
    </fill>
    <fill>
      <patternFill patternType="solid">
        <fgColor rgb="FFB4C6E7"/>
        <bgColor rgb="FFB4C6E7"/>
      </patternFill>
    </fill>
    <fill>
      <patternFill patternType="solid">
        <fgColor rgb="FFF4B083"/>
        <bgColor rgb="FFF4B083"/>
      </patternFill>
    </fill>
    <fill>
      <patternFill patternType="solid">
        <fgColor rgb="FFC55A11"/>
        <bgColor rgb="FFC55A11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8EAADB"/>
        <bgColor rgb="FF8EAADB"/>
      </patternFill>
    </fill>
    <fill>
      <patternFill patternType="solid">
        <fgColor rgb="FF2F5496"/>
        <bgColor rgb="FF2F5496"/>
      </patternFill>
    </fill>
    <fill>
      <patternFill patternType="solid">
        <fgColor rgb="FF8496B0"/>
        <bgColor rgb="FF8496B0"/>
      </patternFill>
    </fill>
    <fill>
      <patternFill patternType="solid">
        <fgColor rgb="FF333F4F"/>
        <bgColor rgb="FF333F4F"/>
      </patternFill>
    </fill>
    <fill>
      <patternFill patternType="solid">
        <fgColor rgb="FFC8C8C8"/>
        <bgColor rgb="FFC8C8C8"/>
      </patternFill>
    </fill>
    <fill>
      <patternFill patternType="solid">
        <fgColor rgb="FF7B7B7B"/>
        <bgColor rgb="FF7B7B7B"/>
      </patternFill>
    </fill>
    <fill>
      <patternFill patternType="solid">
        <fgColor rgb="FFBF9000"/>
        <bgColor rgb="FFBF9000"/>
      </patternFill>
    </fill>
    <fill>
      <patternFill patternType="solid">
        <fgColor rgb="FF9CC2E5"/>
        <bgColor rgb="FF9CC2E5"/>
      </patternFill>
    </fill>
    <fill>
      <patternFill patternType="solid">
        <fgColor rgb="FF2E75B5"/>
        <bgColor rgb="FF2E75B5"/>
      </patternFill>
    </fill>
    <fill>
      <patternFill patternType="solid">
        <fgColor rgb="FFA8D08D"/>
        <bgColor rgb="FFA8D08D"/>
      </patternFill>
    </fill>
    <fill>
      <patternFill patternType="solid">
        <fgColor rgb="FF548135"/>
        <bgColor rgb="FF548135"/>
      </patternFill>
    </fill>
    <fill>
      <patternFill patternType="solid">
        <fgColor theme="8"/>
        <bgColor theme="8"/>
      </patternFill>
    </fill>
    <fill>
      <patternFill patternType="solid">
        <fgColor rgb="FFF7CAAC"/>
        <bgColor rgb="FFF7CAAC"/>
      </patternFill>
    </fill>
    <fill>
      <patternFill patternType="solid">
        <fgColor rgb="FFD8D8D8"/>
        <bgColor rgb="FFD8D8D8"/>
      </patternFill>
    </fill>
    <fill>
      <patternFill patternType="solid">
        <fgColor rgb="FFDADADA"/>
        <bgColor rgb="FFDADADA"/>
      </patternFill>
    </fill>
    <fill>
      <patternFill patternType="solid">
        <fgColor rgb="FFADB9CA"/>
        <bgColor rgb="FFADB9CA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  <fill>
      <patternFill patternType="solid">
        <fgColor rgb="FFC00000"/>
        <bgColor rgb="FFC0000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1" fillId="2" fontId="2" numFmtId="0" xfId="0" applyBorder="1" applyFill="1" applyFont="1"/>
    <xf borderId="1" fillId="3" fontId="2" numFmtId="0" xfId="0" applyBorder="1" applyFill="1" applyFont="1"/>
    <xf borderId="1" fillId="4" fontId="2" numFmtId="0" xfId="0" applyBorder="1" applyFill="1" applyFont="1"/>
    <xf borderId="1" fillId="5" fontId="2" numFmtId="0" xfId="0" applyBorder="1" applyFill="1" applyFont="1"/>
    <xf borderId="1" fillId="6" fontId="3" numFmtId="0" xfId="0" applyBorder="1" applyFill="1" applyFont="1"/>
    <xf borderId="1" fillId="5" fontId="2" numFmtId="165" xfId="0" applyBorder="1" applyFont="1" applyNumberFormat="1"/>
    <xf borderId="1" fillId="7" fontId="2" numFmtId="0" xfId="0" applyBorder="1" applyFill="1" applyFont="1"/>
    <xf borderId="1" fillId="8" fontId="2" numFmtId="166" xfId="0" applyBorder="1" applyFill="1" applyFont="1" applyNumberFormat="1"/>
    <xf borderId="1" fillId="3" fontId="2" numFmtId="166" xfId="0" applyBorder="1" applyFont="1" applyNumberFormat="1"/>
    <xf borderId="1" fillId="9" fontId="2" numFmtId="0" xfId="0" applyBorder="1" applyFill="1" applyFont="1"/>
    <xf borderId="1" fillId="10" fontId="4" numFmtId="0" xfId="0" applyBorder="1" applyFill="1" applyFont="1"/>
    <xf borderId="1" fillId="11" fontId="2" numFmtId="0" xfId="0" applyBorder="1" applyFill="1" applyFont="1"/>
    <xf borderId="1" fillId="12" fontId="2" numFmtId="0" xfId="0" applyBorder="1" applyFill="1" applyFont="1"/>
    <xf borderId="1" fillId="13" fontId="2" numFmtId="0" xfId="0" applyBorder="1" applyFill="1" applyFont="1"/>
    <xf borderId="1" fillId="14" fontId="2" numFmtId="0" xfId="0" applyBorder="1" applyFill="1" applyFont="1"/>
    <xf borderId="1" fillId="15" fontId="2" numFmtId="0" xfId="0" applyBorder="1" applyFill="1" applyFont="1"/>
    <xf borderId="1" fillId="16" fontId="2" numFmtId="0" xfId="0" applyBorder="1" applyFill="1" applyFont="1"/>
    <xf borderId="1" fillId="17" fontId="2" numFmtId="0" xfId="0" applyBorder="1" applyFill="1" applyFont="1"/>
    <xf borderId="1" fillId="18" fontId="2" numFmtId="0" xfId="0" applyBorder="1" applyFill="1" applyFont="1"/>
    <xf borderId="1" fillId="19" fontId="2" numFmtId="0" xfId="0" applyBorder="1" applyFill="1" applyFont="1"/>
    <xf borderId="1" fillId="20" fontId="2" numFmtId="0" xfId="0" applyBorder="1" applyFill="1" applyFont="1"/>
    <xf borderId="1" fillId="21" fontId="2" numFmtId="166" xfId="0" applyBorder="1" applyFill="1" applyFont="1" applyNumberFormat="1"/>
    <xf borderId="1" fillId="22" fontId="2" numFmtId="0" xfId="0" applyBorder="1" applyFill="1" applyFont="1"/>
    <xf borderId="0" fillId="0" fontId="5" numFmtId="0" xfId="0" applyFont="1"/>
    <xf borderId="1" fillId="2" fontId="1" numFmtId="167" xfId="0" applyBorder="1" applyFont="1" applyNumberFormat="1"/>
    <xf borderId="1" fillId="3" fontId="1" numFmtId="164" xfId="0" applyBorder="1" applyFont="1" applyNumberFormat="1"/>
    <xf borderId="0" fillId="0" fontId="1" numFmtId="2" xfId="0" applyFont="1" applyNumberFormat="1"/>
    <xf borderId="0" fillId="0" fontId="1" numFmtId="165" xfId="0" applyFont="1" applyNumberFormat="1"/>
    <xf borderId="1" fillId="6" fontId="6" numFmtId="2" xfId="0" applyBorder="1" applyFont="1" applyNumberFormat="1"/>
    <xf borderId="0" fillId="0" fontId="1" numFmtId="2" xfId="0" applyAlignment="1" applyFont="1" applyNumberFormat="1">
      <alignment horizontal="left"/>
    </xf>
    <xf borderId="0" fillId="0" fontId="1" numFmtId="168" xfId="0" applyFont="1" applyNumberFormat="1"/>
    <xf borderId="1" fillId="23" fontId="1" numFmtId="0" xfId="0" applyBorder="1" applyFill="1" applyFont="1"/>
    <xf borderId="1" fillId="23" fontId="1" numFmtId="164" xfId="0" applyBorder="1" applyFont="1" applyNumberFormat="1"/>
    <xf borderId="1" fillId="8" fontId="1" numFmtId="166" xfId="0" applyBorder="1" applyFont="1" applyNumberFormat="1"/>
    <xf borderId="1" fillId="3" fontId="2" numFmtId="169" xfId="0" applyBorder="1" applyFont="1" applyNumberFormat="1"/>
    <xf borderId="1" fillId="24" fontId="1" numFmtId="0" xfId="0" applyBorder="1" applyFill="1" applyFont="1"/>
    <xf borderId="1" fillId="25" fontId="1" numFmtId="166" xfId="0" applyBorder="1" applyFill="1" applyFont="1" applyNumberFormat="1"/>
    <xf borderId="1" fillId="10" fontId="1" numFmtId="166" xfId="0" applyBorder="1" applyFont="1" applyNumberFormat="1"/>
    <xf borderId="1" fillId="6" fontId="1" numFmtId="164" xfId="0" applyBorder="1" applyFont="1" applyNumberFormat="1"/>
    <xf borderId="1" fillId="12" fontId="1" numFmtId="166" xfId="0" applyBorder="1" applyFont="1" applyNumberFormat="1"/>
    <xf borderId="1" fillId="26" fontId="1" numFmtId="164" xfId="0" applyBorder="1" applyFill="1" applyFont="1" applyNumberFormat="1"/>
    <xf borderId="1" fillId="14" fontId="1" numFmtId="164" xfId="0" applyBorder="1" applyFont="1" applyNumberFormat="1"/>
    <xf borderId="1" fillId="25" fontId="1" numFmtId="0" xfId="0" applyBorder="1" applyFont="1"/>
    <xf borderId="1" fillId="25" fontId="1" numFmtId="170" xfId="0" applyBorder="1" applyFont="1" applyNumberFormat="1"/>
    <xf borderId="1" fillId="3" fontId="1" numFmtId="170" xfId="0" applyBorder="1" applyFont="1" applyNumberFormat="1"/>
    <xf borderId="1" fillId="4" fontId="1" numFmtId="0" xfId="0" applyBorder="1" applyFont="1"/>
    <xf borderId="1" fillId="4" fontId="1" numFmtId="164" xfId="0" applyBorder="1" applyFont="1" applyNumberFormat="1"/>
    <xf borderId="1" fillId="17" fontId="1" numFmtId="164" xfId="0" applyBorder="1" applyFont="1" applyNumberFormat="1"/>
    <xf borderId="1" fillId="27" fontId="1" numFmtId="0" xfId="0" applyBorder="1" applyFill="1" applyFont="1"/>
    <xf borderId="1" fillId="27" fontId="1" numFmtId="164" xfId="0" applyBorder="1" applyFont="1" applyNumberFormat="1"/>
    <xf borderId="1" fillId="19" fontId="1" numFmtId="164" xfId="0" applyBorder="1" applyFont="1" applyNumberFormat="1"/>
    <xf borderId="1" fillId="28" fontId="1" numFmtId="0" xfId="0" applyBorder="1" applyFill="1" applyFont="1"/>
    <xf borderId="1" fillId="28" fontId="1" numFmtId="164" xfId="0" applyBorder="1" applyFont="1" applyNumberFormat="1"/>
    <xf borderId="1" fillId="21" fontId="1" numFmtId="166" xfId="0" applyBorder="1" applyFont="1" applyNumberFormat="1"/>
    <xf borderId="1" fillId="3" fontId="3" numFmtId="0" xfId="0" applyAlignment="1" applyBorder="1" applyFont="1">
      <alignment readingOrder="0"/>
    </xf>
    <xf borderId="1" fillId="3" fontId="3" numFmtId="0" xfId="0" applyBorder="1" applyFont="1"/>
    <xf borderId="1" fillId="3" fontId="6" numFmtId="164" xfId="0" applyBorder="1" applyFont="1" applyNumberFormat="1"/>
    <xf borderId="1" fillId="6" fontId="6" numFmtId="170" xfId="0" applyBorder="1" applyFont="1" applyNumberFormat="1"/>
    <xf borderId="0" fillId="0" fontId="1" numFmtId="2" xfId="0" applyAlignment="1" applyFont="1" applyNumberFormat="1">
      <alignment readingOrder="0"/>
    </xf>
    <xf borderId="1" fillId="16" fontId="1" numFmtId="170" xfId="0" applyBorder="1" applyFont="1" applyNumberFormat="1"/>
    <xf borderId="0" fillId="0" fontId="1" numFmtId="171" xfId="0" applyFont="1" applyNumberFormat="1"/>
    <xf borderId="0" fillId="0" fontId="6" numFmtId="0" xfId="0" applyFont="1"/>
    <xf borderId="1" fillId="10" fontId="7" numFmtId="0" xfId="0" applyBorder="1" applyFont="1"/>
    <xf borderId="1" fillId="6" fontId="1" numFmtId="0" xfId="0" applyBorder="1" applyFont="1"/>
    <xf borderId="1" fillId="12" fontId="1" numFmtId="0" xfId="0" applyBorder="1" applyFont="1"/>
    <xf borderId="1" fillId="28" fontId="1" numFmtId="1" xfId="0" applyBorder="1" applyFont="1" applyNumberFormat="1"/>
    <xf borderId="1" fillId="29" fontId="1" numFmtId="165" xfId="0" applyBorder="1" applyFill="1" applyFont="1" applyNumberFormat="1"/>
    <xf borderId="1" fillId="29" fontId="1" numFmtId="0" xfId="0" applyBorder="1" applyFont="1"/>
    <xf borderId="1" fillId="0" fontId="1" numFmtId="165" xfId="0" applyBorder="1" applyFont="1" applyNumberFormat="1"/>
    <xf borderId="1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grouping val="stacked"/>
        <c:ser>
          <c:idx val="0"/>
          <c:order val="0"/>
          <c:tx>
            <c:v>Public Sector</c:v>
          </c:tx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cat>
            <c:strRef>
              <c:f>'Scenario 1'!$A$3:$A$20</c:f>
            </c:strRef>
          </c:cat>
          <c:val>
            <c:numRef>
              <c:f>'Scenario 1'!$G$3:$G$20</c:f>
              <c:numCache/>
            </c:numRef>
          </c:val>
        </c:ser>
        <c:ser>
          <c:idx val="1"/>
          <c:order val="1"/>
          <c:tx>
            <c:v>Private Sector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'Scenario 1'!$A$3:$A$20</c:f>
            </c:strRef>
          </c:cat>
          <c:val>
            <c:numRef>
              <c:f>'Scenario 1'!$J$3:$J$20</c:f>
              <c:numCache/>
            </c:numRef>
          </c:val>
        </c:ser>
        <c:ser>
          <c:idx val="2"/>
          <c:order val="2"/>
          <c:tx>
            <c:v>External Sector</c:v>
          </c:tx>
          <c:spPr>
            <a:solidFill>
              <a:srgbClr val="00B050"/>
            </a:solidFill>
            <a:ln cmpd="sng">
              <a:solidFill>
                <a:srgbClr val="000000"/>
              </a:solidFill>
            </a:ln>
          </c:spPr>
          <c:cat>
            <c:strRef>
              <c:f>'Scenario 1'!$A$3:$A$20</c:f>
            </c:strRef>
          </c:cat>
          <c:val>
            <c:numRef>
              <c:f>'Scenario 1'!$L$3:$L$20</c:f>
              <c:numCache/>
            </c:numRef>
          </c:val>
        </c:ser>
        <c:overlap val="100"/>
        <c:axId val="1214140407"/>
        <c:axId val="1791685321"/>
      </c:barChart>
      <c:catAx>
        <c:axId val="12141404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200">
                <a:solidFill>
                  <a:srgbClr val="000000"/>
                </a:solidFill>
                <a:latin typeface="+mn-lt"/>
              </a:defRPr>
            </a:pPr>
          </a:p>
        </c:txPr>
        <c:crossAx val="1791685321"/>
      </c:catAx>
      <c:valAx>
        <c:axId val="17916853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200">
                <a:solidFill>
                  <a:srgbClr val="000000"/>
                </a:solidFill>
                <a:latin typeface="+mn-lt"/>
              </a:defRPr>
            </a:pPr>
          </a:p>
        </c:txPr>
        <c:crossAx val="1214140407"/>
      </c:valAx>
    </c:plotArea>
    <c:legend>
      <c:legendPos val="b"/>
      <c:legendEntry>
        <c:idx val="0"/>
        <c:txPr>
          <a:bodyPr/>
          <a:lstStyle/>
          <a:p>
            <a:pPr lvl="0">
              <a:defRPr sz="1400">
                <a:solidFill>
                  <a:srgbClr val="000000"/>
                </a:solidFill>
              </a:defRPr>
            </a:pPr>
          </a:p>
        </c:txPr>
      </c:legendEntry>
      <c:legendEntry>
        <c:idx val="1"/>
        <c:txPr>
          <a:bodyPr/>
          <a:lstStyle/>
          <a:p>
            <a:pPr lvl="0">
              <a:defRPr sz="1400">
                <a:solidFill>
                  <a:srgbClr val="000000"/>
                </a:solidFill>
              </a:defRPr>
            </a:pPr>
          </a:p>
        </c:txPr>
      </c:legendEntry>
      <c:legendEntry>
        <c:idx val="2"/>
        <c:txPr>
          <a:bodyPr/>
          <a:lstStyle/>
          <a:p>
            <a:pPr lvl="0">
              <a:defRPr sz="1400">
                <a:solidFill>
                  <a:srgbClr val="000000"/>
                </a:solidFill>
              </a:defRPr>
            </a:pPr>
          </a:p>
        </c:txPr>
      </c:legendEntry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grouping val="stacked"/>
        <c:ser>
          <c:idx val="0"/>
          <c:order val="0"/>
          <c:tx>
            <c:v>Public Sector</c:v>
          </c:tx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cat>
            <c:strRef>
              <c:f>'Scenario 2'!$A$3:$A$20</c:f>
            </c:strRef>
          </c:cat>
          <c:val>
            <c:numRef>
              <c:f>'Scenario 2'!$G$3:$G$20</c:f>
              <c:numCache/>
            </c:numRef>
          </c:val>
        </c:ser>
        <c:ser>
          <c:idx val="1"/>
          <c:order val="1"/>
          <c:tx>
            <c:v>Private Sector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'Scenario 2'!$A$3:$A$20</c:f>
            </c:strRef>
          </c:cat>
          <c:val>
            <c:numRef>
              <c:f>'Scenario 2'!$J$3:$J$20</c:f>
              <c:numCache/>
            </c:numRef>
          </c:val>
        </c:ser>
        <c:ser>
          <c:idx val="2"/>
          <c:order val="2"/>
          <c:tx>
            <c:v>External Sector</c:v>
          </c:tx>
          <c:spPr>
            <a:solidFill>
              <a:srgbClr val="00B050"/>
            </a:solidFill>
            <a:ln cmpd="sng">
              <a:solidFill>
                <a:srgbClr val="000000"/>
              </a:solidFill>
            </a:ln>
          </c:spPr>
          <c:cat>
            <c:strRef>
              <c:f>'Scenario 2'!$A$3:$A$20</c:f>
            </c:strRef>
          </c:cat>
          <c:val>
            <c:numRef>
              <c:f>'Scenario 2'!$L$3:$L$20</c:f>
              <c:numCache/>
            </c:numRef>
          </c:val>
        </c:ser>
        <c:overlap val="100"/>
        <c:axId val="143829099"/>
        <c:axId val="891467490"/>
      </c:barChart>
      <c:catAx>
        <c:axId val="1438290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200">
                <a:solidFill>
                  <a:srgbClr val="000000"/>
                </a:solidFill>
                <a:latin typeface="+mn-lt"/>
              </a:defRPr>
            </a:pPr>
          </a:p>
        </c:txPr>
        <c:crossAx val="891467490"/>
      </c:catAx>
      <c:valAx>
        <c:axId val="8914674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200">
                <a:solidFill>
                  <a:srgbClr val="000000"/>
                </a:solidFill>
                <a:latin typeface="+mn-lt"/>
              </a:defRPr>
            </a:pPr>
          </a:p>
        </c:txPr>
        <c:crossAx val="143829099"/>
      </c:valAx>
    </c:plotArea>
    <c:legend>
      <c:legendPos val="b"/>
      <c:legendEntry>
        <c:idx val="0"/>
        <c:txPr>
          <a:bodyPr/>
          <a:lstStyle/>
          <a:p>
            <a:pPr lvl="0">
              <a:defRPr sz="1400">
                <a:solidFill>
                  <a:srgbClr val="000000"/>
                </a:solidFill>
              </a:defRPr>
            </a:pPr>
          </a:p>
        </c:txPr>
      </c:legendEntry>
      <c:legendEntry>
        <c:idx val="1"/>
        <c:txPr>
          <a:bodyPr/>
          <a:lstStyle/>
          <a:p>
            <a:pPr lvl="0">
              <a:defRPr sz="1400">
                <a:solidFill>
                  <a:srgbClr val="000000"/>
                </a:solidFill>
              </a:defRPr>
            </a:pPr>
          </a:p>
        </c:txPr>
      </c:legendEntry>
      <c:legendEntry>
        <c:idx val="2"/>
        <c:txPr>
          <a:bodyPr/>
          <a:lstStyle/>
          <a:p>
            <a:pPr lvl="0">
              <a:defRPr sz="1400">
                <a:solidFill>
                  <a:srgbClr val="000000"/>
                </a:solidFill>
              </a:defRPr>
            </a:pPr>
          </a:p>
        </c:txPr>
      </c:legendEntry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grouping val="stacked"/>
        <c:ser>
          <c:idx val="0"/>
          <c:order val="0"/>
          <c:tx>
            <c:v>Public Sector</c:v>
          </c:tx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cat>
            <c:strRef>
              <c:f>'Scenario 3'!$A$3:$A$20</c:f>
            </c:strRef>
          </c:cat>
          <c:val>
            <c:numRef>
              <c:f>'Scenario 3'!$G$3:$G$20</c:f>
              <c:numCache/>
            </c:numRef>
          </c:val>
        </c:ser>
        <c:ser>
          <c:idx val="1"/>
          <c:order val="1"/>
          <c:tx>
            <c:v>Private Sector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'Scenario 3'!$A$3:$A$20</c:f>
            </c:strRef>
          </c:cat>
          <c:val>
            <c:numRef>
              <c:f>'Scenario 3'!$J$3:$J$20</c:f>
              <c:numCache/>
            </c:numRef>
          </c:val>
        </c:ser>
        <c:ser>
          <c:idx val="2"/>
          <c:order val="2"/>
          <c:tx>
            <c:v>External Sector</c:v>
          </c:tx>
          <c:spPr>
            <a:solidFill>
              <a:srgbClr val="00B050"/>
            </a:solidFill>
            <a:ln cmpd="sng">
              <a:solidFill>
                <a:srgbClr val="000000"/>
              </a:solidFill>
            </a:ln>
          </c:spPr>
          <c:cat>
            <c:strRef>
              <c:f>'Scenario 3'!$A$3:$A$20</c:f>
            </c:strRef>
          </c:cat>
          <c:val>
            <c:numRef>
              <c:f>'Scenario 3'!$L$3:$L$20</c:f>
              <c:numCache/>
            </c:numRef>
          </c:val>
        </c:ser>
        <c:overlap val="100"/>
        <c:axId val="556691320"/>
        <c:axId val="102680024"/>
      </c:barChart>
      <c:catAx>
        <c:axId val="556691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200">
                <a:solidFill>
                  <a:srgbClr val="000000"/>
                </a:solidFill>
                <a:latin typeface="+mn-lt"/>
              </a:defRPr>
            </a:pPr>
          </a:p>
        </c:txPr>
        <c:crossAx val="102680024"/>
      </c:catAx>
      <c:valAx>
        <c:axId val="1026800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200">
                <a:solidFill>
                  <a:srgbClr val="000000"/>
                </a:solidFill>
                <a:latin typeface="+mn-lt"/>
              </a:defRPr>
            </a:pPr>
          </a:p>
        </c:txPr>
        <c:crossAx val="556691320"/>
      </c:valAx>
    </c:plotArea>
    <c:legend>
      <c:legendPos val="b"/>
      <c:legendEntry>
        <c:idx val="0"/>
        <c:txPr>
          <a:bodyPr/>
          <a:lstStyle/>
          <a:p>
            <a:pPr lvl="0">
              <a:defRPr sz="1400">
                <a:solidFill>
                  <a:srgbClr val="000000"/>
                </a:solidFill>
              </a:defRPr>
            </a:pPr>
          </a:p>
        </c:txPr>
      </c:legendEntry>
      <c:legendEntry>
        <c:idx val="1"/>
        <c:txPr>
          <a:bodyPr/>
          <a:lstStyle/>
          <a:p>
            <a:pPr lvl="0">
              <a:defRPr sz="1400">
                <a:solidFill>
                  <a:srgbClr val="000000"/>
                </a:solidFill>
              </a:defRPr>
            </a:pPr>
          </a:p>
        </c:txPr>
      </c:legendEntry>
      <c:legendEntry>
        <c:idx val="2"/>
        <c:txPr>
          <a:bodyPr/>
          <a:lstStyle/>
          <a:p>
            <a:pPr lvl="0">
              <a:defRPr sz="1400">
                <a:solidFill>
                  <a:srgbClr val="000000"/>
                </a:solidFill>
              </a:defRPr>
            </a:pPr>
          </a:p>
        </c:txPr>
      </c:legendEntry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561975</xdr:colOff>
      <xdr:row>23</xdr:row>
      <xdr:rowOff>57150</xdr:rowOff>
    </xdr:from>
    <xdr:ext cx="6962775" cy="3048000"/>
    <xdr:graphicFrame>
      <xdr:nvGraphicFramePr>
        <xdr:cNvPr id="381860496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552450</xdr:colOff>
      <xdr:row>21</xdr:row>
      <xdr:rowOff>28575</xdr:rowOff>
    </xdr:from>
    <xdr:ext cx="6991350" cy="3552825"/>
    <xdr:graphicFrame>
      <xdr:nvGraphicFramePr>
        <xdr:cNvPr id="197406567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561975</xdr:colOff>
      <xdr:row>21</xdr:row>
      <xdr:rowOff>66675</xdr:rowOff>
    </xdr:from>
    <xdr:ext cx="7000875" cy="3552825"/>
    <xdr:graphicFrame>
      <xdr:nvGraphicFramePr>
        <xdr:cNvPr id="2069504720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" width="10.56"/>
    <col customWidth="1" min="3" max="3" width="13.67"/>
    <col customWidth="1" min="4" max="7" width="10.56"/>
    <col customWidth="1" min="8" max="8" width="10.78"/>
    <col customWidth="1" min="9" max="11" width="10.56"/>
    <col customWidth="1" min="12" max="12" width="13.67"/>
    <col customWidth="1" min="13" max="13" width="16.44"/>
    <col customWidth="1" min="14" max="14" width="17.11"/>
    <col customWidth="1" min="15" max="73" width="10.56"/>
    <col customWidth="1" min="74" max="74" width="2.67"/>
    <col customWidth="1" min="75" max="75" width="22.44"/>
    <col customWidth="1" min="76" max="76" width="15.11"/>
    <col customWidth="1" min="77" max="77" width="12.0"/>
    <col customWidth="1" min="78" max="78" width="11.67"/>
    <col customWidth="1" min="79" max="79" width="10.56"/>
    <col customWidth="1" min="80" max="80" width="11.78"/>
    <col customWidth="1" min="81" max="81" width="12.0"/>
    <col customWidth="1" min="82" max="84" width="10.56"/>
  </cols>
  <sheetData>
    <row r="1" ht="15.75" customHeight="1">
      <c r="B1" s="1" t="s">
        <v>0</v>
      </c>
      <c r="C1" s="2" t="s">
        <v>1</v>
      </c>
      <c r="D1" s="3" t="s">
        <v>2</v>
      </c>
      <c r="E1" s="4" t="s">
        <v>3</v>
      </c>
      <c r="F1" s="5" t="s">
        <v>4</v>
      </c>
      <c r="G1" s="4" t="s">
        <v>5</v>
      </c>
      <c r="H1" s="6" t="s">
        <v>6</v>
      </c>
      <c r="I1" s="5" t="s">
        <v>7</v>
      </c>
      <c r="J1" s="4" t="s">
        <v>8</v>
      </c>
      <c r="K1" s="5" t="s">
        <v>9</v>
      </c>
      <c r="L1" s="4" t="s">
        <v>10</v>
      </c>
      <c r="M1" s="4" t="s">
        <v>11</v>
      </c>
      <c r="N1" s="7" t="s">
        <v>12</v>
      </c>
      <c r="O1" s="8" t="s">
        <v>13</v>
      </c>
      <c r="P1" s="8" t="s">
        <v>14</v>
      </c>
      <c r="Q1" s="8" t="s">
        <v>15</v>
      </c>
      <c r="R1" s="8" t="s">
        <v>16</v>
      </c>
      <c r="S1" s="8" t="s">
        <v>17</v>
      </c>
      <c r="T1" s="8" t="s">
        <v>18</v>
      </c>
      <c r="U1" s="8" t="s">
        <v>19</v>
      </c>
      <c r="V1" s="8" t="s">
        <v>20</v>
      </c>
      <c r="W1" s="8" t="s">
        <v>21</v>
      </c>
      <c r="X1" s="9" t="s">
        <v>22</v>
      </c>
      <c r="Y1" s="10" t="s">
        <v>3</v>
      </c>
      <c r="Z1" s="11" t="s">
        <v>23</v>
      </c>
      <c r="AA1" s="11" t="s">
        <v>24</v>
      </c>
      <c r="AB1" s="11" t="s">
        <v>25</v>
      </c>
      <c r="AC1" s="11" t="s">
        <v>26</v>
      </c>
      <c r="AD1" s="11" t="s">
        <v>27</v>
      </c>
      <c r="AE1" s="11" t="s">
        <v>28</v>
      </c>
      <c r="AF1" s="12" t="s">
        <v>29</v>
      </c>
      <c r="AG1" s="13" t="s">
        <v>30</v>
      </c>
      <c r="AH1" s="13" t="s">
        <v>31</v>
      </c>
      <c r="AI1" s="13" t="s">
        <v>32</v>
      </c>
      <c r="AJ1" s="14" t="s">
        <v>33</v>
      </c>
      <c r="AK1" s="15" t="s">
        <v>34</v>
      </c>
      <c r="AL1" s="15" t="s">
        <v>35</v>
      </c>
      <c r="AM1" s="15" t="s">
        <v>36</v>
      </c>
      <c r="AN1" s="16" t="s">
        <v>37</v>
      </c>
      <c r="AO1" s="17" t="s">
        <v>38</v>
      </c>
      <c r="AP1" s="17" t="s">
        <v>39</v>
      </c>
      <c r="AQ1" s="17" t="s">
        <v>40</v>
      </c>
      <c r="AR1" s="17" t="s">
        <v>41</v>
      </c>
      <c r="AS1" s="17" t="s">
        <v>42</v>
      </c>
      <c r="AT1" s="17" t="s">
        <v>43</v>
      </c>
      <c r="AU1" s="18" t="s">
        <v>44</v>
      </c>
      <c r="AV1" s="5" t="s">
        <v>45</v>
      </c>
      <c r="AW1" s="5" t="s">
        <v>46</v>
      </c>
      <c r="AX1" s="5" t="s">
        <v>47</v>
      </c>
      <c r="AY1" s="5" t="s">
        <v>48</v>
      </c>
      <c r="AZ1" s="5" t="s">
        <v>49</v>
      </c>
      <c r="BA1" s="5" t="s">
        <v>50</v>
      </c>
      <c r="BB1" s="19" t="s">
        <v>51</v>
      </c>
      <c r="BC1" s="20" t="s">
        <v>52</v>
      </c>
      <c r="BD1" s="20" t="s">
        <v>53</v>
      </c>
      <c r="BE1" s="20" t="s">
        <v>54</v>
      </c>
      <c r="BF1" s="20" t="s">
        <v>55</v>
      </c>
      <c r="BG1" s="20" t="s">
        <v>56</v>
      </c>
      <c r="BH1" s="20" t="s">
        <v>57</v>
      </c>
      <c r="BI1" s="21" t="s">
        <v>58</v>
      </c>
      <c r="BJ1" s="22" t="s">
        <v>59</v>
      </c>
      <c r="BK1" s="22" t="s">
        <v>60</v>
      </c>
      <c r="BL1" s="22" t="s">
        <v>61</v>
      </c>
      <c r="BM1" s="22" t="s">
        <v>62</v>
      </c>
      <c r="BN1" s="22" t="s">
        <v>63</v>
      </c>
      <c r="BO1" s="22" t="s">
        <v>64</v>
      </c>
      <c r="BP1" s="23" t="s">
        <v>65</v>
      </c>
      <c r="BQ1" s="24" t="s">
        <v>66</v>
      </c>
      <c r="BR1" s="24" t="s">
        <v>67</v>
      </c>
      <c r="BS1" s="24" t="s">
        <v>68</v>
      </c>
      <c r="BT1" s="24" t="s">
        <v>69</v>
      </c>
      <c r="BU1" s="24" t="s">
        <v>70</v>
      </c>
    </row>
    <row r="2" ht="15.75" customHeight="1">
      <c r="A2" s="25">
        <v>2023.0</v>
      </c>
      <c r="B2" s="1">
        <f>AU2+X2+BP2+BB2-BI2</f>
        <v>217985</v>
      </c>
      <c r="C2" s="26"/>
      <c r="D2" s="27"/>
      <c r="E2" s="28"/>
      <c r="F2" s="29"/>
      <c r="G2" s="28" t="s">
        <v>71</v>
      </c>
      <c r="H2" s="30"/>
      <c r="I2" s="29"/>
      <c r="J2" s="28" t="s">
        <v>72</v>
      </c>
      <c r="K2" s="1"/>
      <c r="L2" s="31" t="s">
        <v>73</v>
      </c>
      <c r="M2" s="28"/>
      <c r="N2" s="32"/>
      <c r="O2" s="33"/>
      <c r="P2" s="33"/>
      <c r="Q2" s="33"/>
      <c r="R2" s="34">
        <v>17500.0</v>
      </c>
      <c r="S2" s="34">
        <v>17500.0</v>
      </c>
      <c r="T2" s="34">
        <v>17500.0</v>
      </c>
      <c r="U2" s="34"/>
      <c r="V2" s="34"/>
      <c r="W2" s="34"/>
      <c r="X2" s="35">
        <v>127322.0</v>
      </c>
      <c r="Y2" s="36" t="str">
        <f t="shared" ref="Y2:Y20" si="2">E2</f>
        <v/>
      </c>
      <c r="Z2" s="37"/>
      <c r="AA2" s="37"/>
      <c r="AB2" s="37"/>
      <c r="AC2" s="38"/>
      <c r="AD2" s="38"/>
      <c r="AE2" s="38"/>
      <c r="AF2" s="39"/>
      <c r="AG2" s="40">
        <f>0.4*B2</f>
        <v>87194</v>
      </c>
      <c r="AH2" s="40">
        <f>0.4*B2</f>
        <v>87194</v>
      </c>
      <c r="AI2" s="40">
        <f>0.2*B2</f>
        <v>43597</v>
      </c>
      <c r="AJ2" s="41">
        <f t="shared" ref="AJ2:AJ20" si="4">AI2+AH2+AG2</f>
        <v>217985</v>
      </c>
      <c r="AK2" s="42"/>
      <c r="AL2" s="42"/>
      <c r="AM2" s="42"/>
      <c r="AN2" s="43">
        <f t="shared" ref="AN2:AN20" si="5">AK2+AL2+AM2</f>
        <v>0</v>
      </c>
      <c r="AO2" s="44"/>
      <c r="AP2" s="44"/>
      <c r="AQ2" s="44"/>
      <c r="AR2" s="45"/>
      <c r="AS2" s="45"/>
      <c r="AT2" s="45"/>
      <c r="AU2" s="46">
        <v>54444.0</v>
      </c>
      <c r="AV2" s="47"/>
      <c r="AW2" s="47"/>
      <c r="AX2" s="47"/>
      <c r="AY2" s="48"/>
      <c r="AZ2" s="48"/>
      <c r="BA2" s="48"/>
      <c r="BB2" s="49">
        <v>122042.0</v>
      </c>
      <c r="BC2" s="50"/>
      <c r="BD2" s="50"/>
      <c r="BE2" s="50"/>
      <c r="BF2" s="51"/>
      <c r="BG2" s="51"/>
      <c r="BH2" s="51"/>
      <c r="BI2" s="52">
        <v>127981.0</v>
      </c>
      <c r="BJ2" s="53"/>
      <c r="BK2" s="53"/>
      <c r="BL2" s="53"/>
      <c r="BM2" s="54"/>
      <c r="BN2" s="54"/>
      <c r="BO2" s="53"/>
      <c r="BP2" s="55">
        <v>42158.0</v>
      </c>
      <c r="BQ2" s="56">
        <v>1.0</v>
      </c>
      <c r="BR2" s="57">
        <v>1.0</v>
      </c>
      <c r="BS2" s="57">
        <v>1.0</v>
      </c>
      <c r="BT2" s="57">
        <v>1.0</v>
      </c>
      <c r="BU2" s="57">
        <v>1.0</v>
      </c>
    </row>
    <row r="3" ht="15.75" customHeight="1">
      <c r="A3" s="25">
        <v>2024.0</v>
      </c>
      <c r="B3" s="58">
        <f t="shared" ref="B3:B20" si="7">AU3+X3+BP3+BB3-BI3-14250</f>
        <v>226519.4866</v>
      </c>
      <c r="C3" s="26">
        <f t="shared" ref="C3:C20" si="8">(B3-B2)/B2*100</f>
        <v>3.915171509</v>
      </c>
      <c r="D3" s="27">
        <f t="shared" ref="D3:D20" si="9">X3+BB3+AU3+BP3</f>
        <v>370542.2206</v>
      </c>
      <c r="E3" s="28">
        <f t="shared" ref="E3:E20" si="10">F3/B3*100</f>
        <v>-13.88744583</v>
      </c>
      <c r="F3" s="29">
        <f t="shared" ref="F3:F20" si="11">AF3-AU3-H3</f>
        <v>-31457.771</v>
      </c>
      <c r="G3" s="28">
        <f t="shared" ref="G3:G20" si="12">F3/B3*100</f>
        <v>-13.88744583</v>
      </c>
      <c r="H3" s="59">
        <v>27914.0</v>
      </c>
      <c r="I3" s="29">
        <f t="shared" ref="I3:I20" si="13">AN3-BP3+H3-M3</f>
        <v>13878.625</v>
      </c>
      <c r="J3" s="28">
        <f t="shared" ref="J3:J20" si="14">I3/B3*100</f>
        <v>6.126901137</v>
      </c>
      <c r="K3" s="1">
        <f t="shared" ref="K3:K20" si="15">M3+BI3-BB3</f>
        <v>17579.146</v>
      </c>
      <c r="L3" s="28">
        <f t="shared" ref="L3:L20" si="16">K3/B3*100</f>
        <v>7.760544694</v>
      </c>
      <c r="M3" s="60">
        <v>11557.0</v>
      </c>
      <c r="N3" s="32">
        <f t="shared" ref="N3:N20" si="17">F3+I3+K3</f>
        <v>0</v>
      </c>
      <c r="O3" s="33">
        <v>0.2</v>
      </c>
      <c r="P3" s="33">
        <v>0.75</v>
      </c>
      <c r="Q3" s="33">
        <v>0.9</v>
      </c>
      <c r="R3" s="34">
        <f>R2*BU3</f>
        <v>17745</v>
      </c>
      <c r="S3" s="34">
        <f t="shared" ref="S3:S20" si="18">S2*BU3</f>
        <v>17745</v>
      </c>
      <c r="T3" s="34">
        <f t="shared" ref="T3:T20" si="19">T2*BU3</f>
        <v>17745</v>
      </c>
      <c r="U3" s="34">
        <f t="shared" ref="U3:U20" si="20">R3+(AG3-AC3)*Z3</f>
        <v>33512.37821</v>
      </c>
      <c r="V3" s="34">
        <f t="shared" ref="V3:W3" si="1">S3+(AH3-AD3)*P3</f>
        <v>67641.7665</v>
      </c>
      <c r="W3" s="34">
        <f t="shared" si="1"/>
        <v>47683.0599</v>
      </c>
      <c r="X3" s="35">
        <f>(U3+V3+W3)</f>
        <v>148837.2046</v>
      </c>
      <c r="Y3" s="36">
        <f t="shared" si="2"/>
        <v>-13.88744583</v>
      </c>
      <c r="Z3" s="37">
        <v>0.237</v>
      </c>
      <c r="AA3" s="37">
        <v>0.237</v>
      </c>
      <c r="AB3" s="37">
        <v>0.237</v>
      </c>
      <c r="AC3" s="38">
        <f t="shared" ref="AC3:AE3" si="3">AG3*Z3</f>
        <v>20664.978</v>
      </c>
      <c r="AD3" s="38">
        <f t="shared" si="3"/>
        <v>20664.978</v>
      </c>
      <c r="AE3" s="38">
        <f t="shared" si="3"/>
        <v>10332.489</v>
      </c>
      <c r="AF3" s="39">
        <f t="shared" ref="AF3:AF20" si="23">AC3+AD3+AE3</f>
        <v>51662.445</v>
      </c>
      <c r="AG3" s="40">
        <f t="shared" ref="AG3:AG20" si="24">0.4*B2</f>
        <v>87194</v>
      </c>
      <c r="AH3" s="40">
        <f t="shared" ref="AH3:AH20" si="25">0.4*B2</f>
        <v>87194</v>
      </c>
      <c r="AI3" s="40">
        <f t="shared" ref="AI3:AI20" si="26">0.2*B2</f>
        <v>43597</v>
      </c>
      <c r="AJ3" s="41">
        <f t="shared" si="4"/>
        <v>217985</v>
      </c>
      <c r="AK3" s="42">
        <f t="shared" ref="AK3:AK20" si="27">AY3+BM3+AR3-AC3-BF3</f>
        <v>89977.66097</v>
      </c>
      <c r="AL3" s="42">
        <f t="shared" ref="AL3:AL20" si="28">AZ3+BN3+AS3-BG3-AD3</f>
        <v>-19557.80589</v>
      </c>
      <c r="AM3" s="42">
        <f t="shared" ref="AM3:AM20" si="29">AT3+BA3+BO3-BH3-AE3</f>
        <v>-30150.01809</v>
      </c>
      <c r="AN3" s="43">
        <f t="shared" si="5"/>
        <v>40269.837</v>
      </c>
      <c r="AO3" s="44">
        <f t="shared" ref="AO3:AO20" si="30">16/56</f>
        <v>0.2857142857</v>
      </c>
      <c r="AP3" s="44">
        <f t="shared" ref="AP3:AQ3" si="6">20/56</f>
        <v>0.3571428571</v>
      </c>
      <c r="AQ3" s="44">
        <f t="shared" si="6"/>
        <v>0.3571428571</v>
      </c>
      <c r="AR3" s="45">
        <f t="shared" ref="AR3:AR20" si="32">AU3*AO3</f>
        <v>15773.20457</v>
      </c>
      <c r="AS3" s="45">
        <f t="shared" ref="AS3:AS20" si="33">AU3*AP3</f>
        <v>19716.50571</v>
      </c>
      <c r="AT3" s="45">
        <f t="shared" ref="AT3:AT20" si="34">AU3*AQ3</f>
        <v>19716.50571</v>
      </c>
      <c r="AU3" s="61">
        <f t="shared" ref="AU3:AU20" si="35">AU2*BS3</f>
        <v>55206.216</v>
      </c>
      <c r="AV3" s="47">
        <v>0.7</v>
      </c>
      <c r="AW3" s="47">
        <v>0.2</v>
      </c>
      <c r="AX3" s="47">
        <v>0.1</v>
      </c>
      <c r="AY3" s="48">
        <f t="shared" ref="AY3:AY20" si="36">BB3*AV3</f>
        <v>86625.4116</v>
      </c>
      <c r="AZ3" s="48">
        <f t="shared" ref="AZ3:AZ20" si="37">BB3*AW3</f>
        <v>24750.1176</v>
      </c>
      <c r="BA3" s="48">
        <f t="shared" ref="BA3:BA20" si="38">BB3*AX3</f>
        <v>12375.0588</v>
      </c>
      <c r="BB3" s="49">
        <f t="shared" ref="BB3:BB20" si="39">BB2*BR3</f>
        <v>123750.588</v>
      </c>
      <c r="BC3" s="50">
        <v>0.2</v>
      </c>
      <c r="BD3" s="50">
        <v>0.4</v>
      </c>
      <c r="BE3" s="50">
        <v>0.4</v>
      </c>
      <c r="BF3" s="51">
        <f t="shared" ref="BF3:BF20" si="40">BC3*BI3</f>
        <v>25954.5468</v>
      </c>
      <c r="BG3" s="51">
        <f t="shared" ref="BG3:BG20" si="41">BI3*BD3</f>
        <v>51909.0936</v>
      </c>
      <c r="BH3" s="51">
        <f t="shared" ref="BH3:BH20" si="42">BE3*BI3</f>
        <v>51909.0936</v>
      </c>
      <c r="BI3" s="52">
        <f t="shared" ref="BI3:BI20" si="43">BI2*BT3</f>
        <v>129772.734</v>
      </c>
      <c r="BJ3" s="53">
        <v>0.8</v>
      </c>
      <c r="BK3" s="53">
        <v>0.2</v>
      </c>
      <c r="BL3" s="53">
        <v>0.0</v>
      </c>
      <c r="BM3" s="54">
        <f t="shared" ref="BM3:BM20" si="44">BP3*BJ3</f>
        <v>34198.5696</v>
      </c>
      <c r="BN3" s="54">
        <f t="shared" ref="BN3:BN20" si="45">BK3*BP3</f>
        <v>8549.6424</v>
      </c>
      <c r="BO3" s="53">
        <f t="shared" ref="BO3:BO20" si="46">BL3*BP3</f>
        <v>0</v>
      </c>
      <c r="BP3" s="55">
        <f>BP2*BQ3</f>
        <v>42748.212</v>
      </c>
      <c r="BQ3" s="56">
        <v>1.014</v>
      </c>
      <c r="BR3" s="56">
        <v>1.014</v>
      </c>
      <c r="BS3" s="56">
        <v>1.014</v>
      </c>
      <c r="BT3" s="56">
        <v>1.014</v>
      </c>
      <c r="BU3" s="56">
        <v>1.014</v>
      </c>
      <c r="BV3" s="1"/>
    </row>
    <row r="4" ht="15.75" customHeight="1">
      <c r="A4" s="25">
        <v>2025.0</v>
      </c>
      <c r="B4" s="1">
        <f t="shared" si="7"/>
        <v>231696.3439</v>
      </c>
      <c r="C4" s="26">
        <f t="shared" si="8"/>
        <v>2.285391572</v>
      </c>
      <c r="D4" s="27">
        <f t="shared" si="9"/>
        <v>377535.8961</v>
      </c>
      <c r="E4" s="28">
        <f t="shared" si="10"/>
        <v>-13.20641499</v>
      </c>
      <c r="F4" s="29">
        <f t="shared" si="11"/>
        <v>-30598.7807</v>
      </c>
      <c r="G4" s="28">
        <f t="shared" si="12"/>
        <v>-13.20641499</v>
      </c>
      <c r="H4" s="59">
        <f t="shared" ref="H4:H20" si="47">H3*BS3</f>
        <v>28304.796</v>
      </c>
      <c r="I4" s="29">
        <f t="shared" si="13"/>
        <v>12773.52665</v>
      </c>
      <c r="J4" s="28">
        <f t="shared" si="14"/>
        <v>5.513046274</v>
      </c>
      <c r="K4" s="1">
        <f t="shared" si="15"/>
        <v>17825.25404</v>
      </c>
      <c r="L4" s="28">
        <f t="shared" si="16"/>
        <v>7.69336872</v>
      </c>
      <c r="M4" s="28">
        <f t="shared" ref="M4:M20" si="48">BQ3*M3</f>
        <v>11718.798</v>
      </c>
      <c r="N4" s="32">
        <f t="shared" si="17"/>
        <v>0</v>
      </c>
      <c r="O4" s="33">
        <v>0.2</v>
      </c>
      <c r="P4" s="33">
        <v>0.75</v>
      </c>
      <c r="Q4" s="33">
        <v>0.9</v>
      </c>
      <c r="R4" s="34">
        <f t="shared" ref="R4:R20" si="49">R3*BU3</f>
        <v>17993.43</v>
      </c>
      <c r="S4" s="34">
        <f t="shared" si="18"/>
        <v>17993.43</v>
      </c>
      <c r="T4" s="34">
        <f t="shared" si="19"/>
        <v>17993.43</v>
      </c>
      <c r="U4" s="34">
        <f t="shared" si="20"/>
        <v>34378.12811</v>
      </c>
      <c r="V4" s="34">
        <f t="shared" ref="V4:W4" si="21">S4+(AH4-AD4)*P4</f>
        <v>69843.74049</v>
      </c>
      <c r="W4" s="34">
        <f t="shared" si="21"/>
        <v>49103.61629</v>
      </c>
      <c r="X4" s="35">
        <f t="shared" ref="X4:X20" si="51">U4+V4+W4</f>
        <v>153325.4849</v>
      </c>
      <c r="Y4" s="36">
        <f t="shared" si="2"/>
        <v>-13.20641499</v>
      </c>
      <c r="Z4" s="37">
        <v>0.237</v>
      </c>
      <c r="AA4" s="37">
        <v>0.237</v>
      </c>
      <c r="AB4" s="37">
        <v>0.237</v>
      </c>
      <c r="AC4" s="38">
        <f t="shared" ref="AC4:AE4" si="22">AG4*Z4</f>
        <v>21474.04733</v>
      </c>
      <c r="AD4" s="38">
        <f t="shared" si="22"/>
        <v>21474.04733</v>
      </c>
      <c r="AE4" s="38">
        <f t="shared" si="22"/>
        <v>10737.02367</v>
      </c>
      <c r="AF4" s="39">
        <f t="shared" si="23"/>
        <v>53685.11833</v>
      </c>
      <c r="AG4" s="40">
        <f t="shared" si="24"/>
        <v>90607.79465</v>
      </c>
      <c r="AH4" s="40">
        <f t="shared" si="25"/>
        <v>90607.79465</v>
      </c>
      <c r="AI4" s="40">
        <f t="shared" si="26"/>
        <v>45303.89732</v>
      </c>
      <c r="AJ4" s="41">
        <f t="shared" si="4"/>
        <v>226519.4866</v>
      </c>
      <c r="AK4" s="42">
        <f t="shared" si="27"/>
        <v>90238.80861</v>
      </c>
      <c r="AL4" s="42">
        <f t="shared" si="28"/>
        <v>-20471.0698</v>
      </c>
      <c r="AM4" s="42">
        <f t="shared" si="29"/>
        <v>-30831.99816</v>
      </c>
      <c r="AN4" s="43">
        <f t="shared" si="5"/>
        <v>38935.74065</v>
      </c>
      <c r="AO4" s="44">
        <f t="shared" si="30"/>
        <v>0.2857142857</v>
      </c>
      <c r="AP4" s="44">
        <f t="shared" ref="AP4:AQ4" si="31">20/56</f>
        <v>0.3571428571</v>
      </c>
      <c r="AQ4" s="44">
        <f t="shared" si="31"/>
        <v>0.3571428571</v>
      </c>
      <c r="AR4" s="45">
        <f t="shared" si="32"/>
        <v>15994.02944</v>
      </c>
      <c r="AS4" s="45">
        <f t="shared" si="33"/>
        <v>19992.53679</v>
      </c>
      <c r="AT4" s="45">
        <f t="shared" si="34"/>
        <v>19992.53679</v>
      </c>
      <c r="AU4" s="61">
        <f t="shared" si="35"/>
        <v>55979.10302</v>
      </c>
      <c r="AV4" s="47">
        <v>0.7</v>
      </c>
      <c r="AW4" s="47">
        <v>0.2</v>
      </c>
      <c r="AX4" s="47">
        <v>0.1</v>
      </c>
      <c r="AY4" s="48">
        <f t="shared" si="36"/>
        <v>87838.16736</v>
      </c>
      <c r="AZ4" s="48">
        <f t="shared" si="37"/>
        <v>25096.61925</v>
      </c>
      <c r="BA4" s="48">
        <f t="shared" si="38"/>
        <v>12548.30962</v>
      </c>
      <c r="BB4" s="49">
        <f t="shared" si="39"/>
        <v>125483.0962</v>
      </c>
      <c r="BC4" s="50">
        <v>0.2</v>
      </c>
      <c r="BD4" s="50">
        <v>0.4</v>
      </c>
      <c r="BE4" s="50">
        <v>0.4</v>
      </c>
      <c r="BF4" s="51">
        <f t="shared" si="40"/>
        <v>26317.91046</v>
      </c>
      <c r="BG4" s="51">
        <f t="shared" si="41"/>
        <v>52635.82091</v>
      </c>
      <c r="BH4" s="51">
        <f t="shared" si="42"/>
        <v>52635.82091</v>
      </c>
      <c r="BI4" s="52">
        <f t="shared" si="43"/>
        <v>131589.5523</v>
      </c>
      <c r="BJ4" s="53">
        <v>0.8</v>
      </c>
      <c r="BK4" s="53">
        <v>0.2</v>
      </c>
      <c r="BL4" s="53">
        <v>0.0</v>
      </c>
      <c r="BM4" s="54">
        <f t="shared" si="44"/>
        <v>34198.5696</v>
      </c>
      <c r="BN4" s="54">
        <f t="shared" si="45"/>
        <v>8549.6424</v>
      </c>
      <c r="BO4" s="53">
        <f t="shared" si="46"/>
        <v>0</v>
      </c>
      <c r="BP4" s="55">
        <f t="shared" ref="BP4:BP15" si="54">BP3*BQ2</f>
        <v>42748.212</v>
      </c>
      <c r="BQ4" s="56">
        <v>1.014</v>
      </c>
      <c r="BR4" s="56">
        <v>1.014</v>
      </c>
      <c r="BS4" s="56">
        <v>1.014</v>
      </c>
      <c r="BT4" s="56">
        <v>1.014</v>
      </c>
      <c r="BU4" s="56">
        <v>1.014</v>
      </c>
    </row>
    <row r="5" ht="15.75" customHeight="1">
      <c r="A5" s="25">
        <v>2026.0</v>
      </c>
      <c r="B5" s="1">
        <f t="shared" si="7"/>
        <v>236019.1867</v>
      </c>
      <c r="C5" s="26">
        <f t="shared" si="8"/>
        <v>1.865736302</v>
      </c>
      <c r="D5" s="27">
        <f t="shared" si="9"/>
        <v>383700.9927</v>
      </c>
      <c r="E5" s="28">
        <f t="shared" si="10"/>
        <v>-12.94464257</v>
      </c>
      <c r="F5" s="29">
        <f t="shared" si="11"/>
        <v>-30551.84011</v>
      </c>
      <c r="G5" s="28">
        <f t="shared" si="12"/>
        <v>-12.94464257</v>
      </c>
      <c r="H5" s="59">
        <f t="shared" si="47"/>
        <v>28701.06314</v>
      </c>
      <c r="I5" s="29">
        <f t="shared" si="13"/>
        <v>12477.03251</v>
      </c>
      <c r="J5" s="28">
        <f t="shared" si="14"/>
        <v>5.286448398</v>
      </c>
      <c r="K5" s="1">
        <f t="shared" si="15"/>
        <v>18074.8076</v>
      </c>
      <c r="L5" s="28">
        <f t="shared" si="16"/>
        <v>7.658194173</v>
      </c>
      <c r="M5" s="28">
        <f t="shared" si="48"/>
        <v>11882.86117</v>
      </c>
      <c r="N5" s="32">
        <f t="shared" si="17"/>
        <v>0</v>
      </c>
      <c r="O5" s="33">
        <v>0.2</v>
      </c>
      <c r="P5" s="33">
        <v>0.75</v>
      </c>
      <c r="Q5" s="33">
        <v>0.9</v>
      </c>
      <c r="R5" s="34">
        <f t="shared" si="49"/>
        <v>18245.33802</v>
      </c>
      <c r="S5" s="34">
        <f t="shared" si="18"/>
        <v>18245.33802</v>
      </c>
      <c r="T5" s="34">
        <f t="shared" si="19"/>
        <v>18245.33802</v>
      </c>
      <c r="U5" s="34">
        <f t="shared" si="20"/>
        <v>35004.49064</v>
      </c>
      <c r="V5" s="34">
        <f t="shared" ref="V5:W5" si="50">S5+(AH5-AD5)*P5</f>
        <v>71280.63113</v>
      </c>
      <c r="W5" s="34">
        <f t="shared" si="50"/>
        <v>50066.51389</v>
      </c>
      <c r="X5" s="35">
        <f t="shared" si="51"/>
        <v>156351.6357</v>
      </c>
      <c r="Y5" s="36">
        <f t="shared" si="2"/>
        <v>-12.94464257</v>
      </c>
      <c r="Z5" s="37">
        <v>0.237</v>
      </c>
      <c r="AA5" s="37">
        <v>0.237</v>
      </c>
      <c r="AB5" s="37">
        <v>0.237</v>
      </c>
      <c r="AC5" s="38">
        <f t="shared" ref="AC5:AE5" si="52">AG5*Z5</f>
        <v>21964.8134</v>
      </c>
      <c r="AD5" s="38">
        <f t="shared" si="52"/>
        <v>21964.8134</v>
      </c>
      <c r="AE5" s="38">
        <f t="shared" si="52"/>
        <v>10982.4067</v>
      </c>
      <c r="AF5" s="39">
        <f t="shared" si="23"/>
        <v>54912.0335</v>
      </c>
      <c r="AG5" s="40">
        <f t="shared" si="24"/>
        <v>92678.53755</v>
      </c>
      <c r="AH5" s="40">
        <f t="shared" si="25"/>
        <v>92678.53755</v>
      </c>
      <c r="AI5" s="40">
        <f t="shared" si="26"/>
        <v>46339.26877</v>
      </c>
      <c r="AJ5" s="41">
        <f t="shared" si="4"/>
        <v>231696.3439</v>
      </c>
      <c r="AK5" s="42">
        <f t="shared" si="27"/>
        <v>91312.02253</v>
      </c>
      <c r="AL5" s="42">
        <f t="shared" si="28"/>
        <v>-20947.79418</v>
      </c>
      <c r="AM5" s="42">
        <f t="shared" si="29"/>
        <v>-31358.71084</v>
      </c>
      <c r="AN5" s="43">
        <f t="shared" si="5"/>
        <v>39005.51751</v>
      </c>
      <c r="AO5" s="44">
        <f t="shared" si="30"/>
        <v>0.2857142857</v>
      </c>
      <c r="AP5" s="44">
        <f t="shared" ref="AP5:AQ5" si="53">20/56</f>
        <v>0.3571428571</v>
      </c>
      <c r="AQ5" s="44">
        <f t="shared" si="53"/>
        <v>0.3571428571</v>
      </c>
      <c r="AR5" s="45">
        <f t="shared" si="32"/>
        <v>16217.94585</v>
      </c>
      <c r="AS5" s="45">
        <f t="shared" si="33"/>
        <v>20272.43231</v>
      </c>
      <c r="AT5" s="45">
        <f t="shared" si="34"/>
        <v>20272.43231</v>
      </c>
      <c r="AU5" s="61">
        <f t="shared" si="35"/>
        <v>56762.81047</v>
      </c>
      <c r="AV5" s="47">
        <v>0.7</v>
      </c>
      <c r="AW5" s="47">
        <v>0.2</v>
      </c>
      <c r="AX5" s="47">
        <v>0.1</v>
      </c>
      <c r="AY5" s="48">
        <f t="shared" si="36"/>
        <v>89067.90171</v>
      </c>
      <c r="AZ5" s="48">
        <f t="shared" si="37"/>
        <v>25447.97192</v>
      </c>
      <c r="BA5" s="48">
        <f t="shared" si="38"/>
        <v>12723.98596</v>
      </c>
      <c r="BB5" s="49">
        <f t="shared" si="39"/>
        <v>127239.8596</v>
      </c>
      <c r="BC5" s="50">
        <v>0.2</v>
      </c>
      <c r="BD5" s="50">
        <v>0.4</v>
      </c>
      <c r="BE5" s="50">
        <v>0.4</v>
      </c>
      <c r="BF5" s="51">
        <f t="shared" si="40"/>
        <v>26686.3612</v>
      </c>
      <c r="BG5" s="51">
        <f t="shared" si="41"/>
        <v>53372.7224</v>
      </c>
      <c r="BH5" s="51">
        <f t="shared" si="42"/>
        <v>53372.7224</v>
      </c>
      <c r="BI5" s="52">
        <f t="shared" si="43"/>
        <v>133431.806</v>
      </c>
      <c r="BJ5" s="53">
        <v>0.8</v>
      </c>
      <c r="BK5" s="53">
        <v>0.2</v>
      </c>
      <c r="BL5" s="53">
        <v>0.0</v>
      </c>
      <c r="BM5" s="54">
        <f t="shared" si="44"/>
        <v>34677.34957</v>
      </c>
      <c r="BN5" s="54">
        <f t="shared" si="45"/>
        <v>8669.337394</v>
      </c>
      <c r="BO5" s="53">
        <f t="shared" si="46"/>
        <v>0</v>
      </c>
      <c r="BP5" s="55">
        <f t="shared" si="54"/>
        <v>43346.68697</v>
      </c>
      <c r="BQ5" s="56">
        <v>1.014</v>
      </c>
      <c r="BR5" s="56">
        <v>1.014</v>
      </c>
      <c r="BS5" s="56">
        <v>1.014</v>
      </c>
      <c r="BT5" s="56">
        <v>1.014</v>
      </c>
      <c r="BU5" s="56">
        <v>1.014</v>
      </c>
    </row>
    <row r="6" ht="15.75" customHeight="1">
      <c r="A6" s="25">
        <v>2027.0</v>
      </c>
      <c r="B6" s="1">
        <f t="shared" si="7"/>
        <v>239996.2161</v>
      </c>
      <c r="C6" s="26">
        <f t="shared" si="8"/>
        <v>1.685044978</v>
      </c>
      <c r="D6" s="27">
        <f t="shared" si="9"/>
        <v>389546.0674</v>
      </c>
      <c r="E6" s="28">
        <f t="shared" si="10"/>
        <v>-12.80179375</v>
      </c>
      <c r="F6" s="29">
        <f t="shared" si="11"/>
        <v>-30723.8206</v>
      </c>
      <c r="G6" s="28">
        <f t="shared" si="12"/>
        <v>-12.80179375</v>
      </c>
      <c r="H6" s="59">
        <f t="shared" si="47"/>
        <v>29102.87803</v>
      </c>
      <c r="I6" s="29">
        <f t="shared" si="13"/>
        <v>12395.96569</v>
      </c>
      <c r="J6" s="28">
        <f t="shared" si="14"/>
        <v>5.165067139</v>
      </c>
      <c r="K6" s="1">
        <f t="shared" si="15"/>
        <v>18327.85491</v>
      </c>
      <c r="L6" s="28">
        <f t="shared" si="16"/>
        <v>7.636726613</v>
      </c>
      <c r="M6" s="28">
        <f t="shared" si="48"/>
        <v>12049.22123</v>
      </c>
      <c r="N6" s="32">
        <f t="shared" si="17"/>
        <v>0</v>
      </c>
      <c r="O6" s="33">
        <v>0.2</v>
      </c>
      <c r="P6" s="33">
        <v>0.75</v>
      </c>
      <c r="Q6" s="33">
        <v>0.9</v>
      </c>
      <c r="R6" s="34">
        <f t="shared" si="49"/>
        <v>18500.77275</v>
      </c>
      <c r="S6" s="34">
        <f t="shared" si="18"/>
        <v>18500.77275</v>
      </c>
      <c r="T6" s="34">
        <f t="shared" si="19"/>
        <v>18500.77275</v>
      </c>
      <c r="U6" s="34">
        <f t="shared" si="20"/>
        <v>35572.60697</v>
      </c>
      <c r="V6" s="34">
        <f t="shared" ref="V6:W6" si="55">S6+(AH6-AD6)*P6</f>
        <v>72525.56458</v>
      </c>
      <c r="W6" s="34">
        <f t="shared" si="55"/>
        <v>50915.64785</v>
      </c>
      <c r="X6" s="35">
        <f t="shared" si="51"/>
        <v>159013.8194</v>
      </c>
      <c r="Y6" s="36">
        <f t="shared" si="2"/>
        <v>-12.80179375</v>
      </c>
      <c r="Z6" s="37">
        <v>0.237</v>
      </c>
      <c r="AA6" s="37">
        <v>0.237</v>
      </c>
      <c r="AB6" s="37">
        <v>0.237</v>
      </c>
      <c r="AC6" s="38">
        <f t="shared" ref="AC6:AE6" si="56">AG6*Z6</f>
        <v>22374.6189</v>
      </c>
      <c r="AD6" s="38">
        <f t="shared" si="56"/>
        <v>22374.6189</v>
      </c>
      <c r="AE6" s="38">
        <f t="shared" si="56"/>
        <v>11187.30945</v>
      </c>
      <c r="AF6" s="39">
        <f t="shared" si="23"/>
        <v>55936.54724</v>
      </c>
      <c r="AG6" s="40">
        <f t="shared" si="24"/>
        <v>94407.67467</v>
      </c>
      <c r="AH6" s="40">
        <f t="shared" si="25"/>
        <v>94407.67467</v>
      </c>
      <c r="AI6" s="40">
        <f t="shared" si="26"/>
        <v>47203.83733</v>
      </c>
      <c r="AJ6" s="41">
        <f t="shared" si="4"/>
        <v>236019.1867</v>
      </c>
      <c r="AK6" s="42">
        <f t="shared" si="27"/>
        <v>92488.09273</v>
      </c>
      <c r="AL6" s="42">
        <f t="shared" si="28"/>
        <v>-21343.36141</v>
      </c>
      <c r="AM6" s="42">
        <f t="shared" si="29"/>
        <v>-31848.88184</v>
      </c>
      <c r="AN6" s="43">
        <f t="shared" si="5"/>
        <v>39295.84948</v>
      </c>
      <c r="AO6" s="44">
        <f t="shared" si="30"/>
        <v>0.2857142857</v>
      </c>
      <c r="AP6" s="44">
        <f t="shared" ref="AP6:AQ6" si="57">20/56</f>
        <v>0.3571428571</v>
      </c>
      <c r="AQ6" s="44">
        <f t="shared" si="57"/>
        <v>0.3571428571</v>
      </c>
      <c r="AR6" s="45">
        <f t="shared" si="32"/>
        <v>16444.99709</v>
      </c>
      <c r="AS6" s="45">
        <f t="shared" si="33"/>
        <v>20556.24636</v>
      </c>
      <c r="AT6" s="45">
        <f t="shared" si="34"/>
        <v>20556.24636</v>
      </c>
      <c r="AU6" s="61">
        <f t="shared" si="35"/>
        <v>57557.48981</v>
      </c>
      <c r="AV6" s="47">
        <v>0.7</v>
      </c>
      <c r="AW6" s="47">
        <v>0.2</v>
      </c>
      <c r="AX6" s="47">
        <v>0.1</v>
      </c>
      <c r="AY6" s="48">
        <f t="shared" si="36"/>
        <v>90314.85233</v>
      </c>
      <c r="AZ6" s="48">
        <f t="shared" si="37"/>
        <v>25804.24352</v>
      </c>
      <c r="BA6" s="48">
        <f t="shared" si="38"/>
        <v>12902.12176</v>
      </c>
      <c r="BB6" s="49">
        <f t="shared" si="39"/>
        <v>129021.2176</v>
      </c>
      <c r="BC6" s="50">
        <v>0.2</v>
      </c>
      <c r="BD6" s="50">
        <v>0.4</v>
      </c>
      <c r="BE6" s="50">
        <v>0.4</v>
      </c>
      <c r="BF6" s="51">
        <f t="shared" si="40"/>
        <v>27059.97026</v>
      </c>
      <c r="BG6" s="51">
        <f t="shared" si="41"/>
        <v>54119.94052</v>
      </c>
      <c r="BH6" s="51">
        <f t="shared" si="42"/>
        <v>54119.94052</v>
      </c>
      <c r="BI6" s="52">
        <f t="shared" si="43"/>
        <v>135299.8513</v>
      </c>
      <c r="BJ6" s="53">
        <v>0.8</v>
      </c>
      <c r="BK6" s="53">
        <v>0.2</v>
      </c>
      <c r="BL6" s="53">
        <v>0.0</v>
      </c>
      <c r="BM6" s="54">
        <f t="shared" si="44"/>
        <v>35162.83247</v>
      </c>
      <c r="BN6" s="54">
        <f t="shared" si="45"/>
        <v>8790.708117</v>
      </c>
      <c r="BO6" s="53">
        <f t="shared" si="46"/>
        <v>0</v>
      </c>
      <c r="BP6" s="55">
        <f t="shared" si="54"/>
        <v>43953.54059</v>
      </c>
      <c r="BQ6" s="56">
        <v>1.014</v>
      </c>
      <c r="BR6" s="56">
        <v>1.014</v>
      </c>
      <c r="BS6" s="56">
        <v>1.014</v>
      </c>
      <c r="BT6" s="56">
        <v>1.014</v>
      </c>
      <c r="BU6" s="56">
        <v>1.014</v>
      </c>
    </row>
    <row r="7" ht="15.75" customHeight="1">
      <c r="A7" s="25">
        <v>2028.0</v>
      </c>
      <c r="B7" s="1">
        <f t="shared" si="7"/>
        <v>243850.7175</v>
      </c>
      <c r="C7" s="26">
        <f t="shared" si="8"/>
        <v>1.606067555</v>
      </c>
      <c r="D7" s="27">
        <f t="shared" si="9"/>
        <v>395294.7667</v>
      </c>
      <c r="E7" s="28">
        <f t="shared" si="10"/>
        <v>-12.71044436</v>
      </c>
      <c r="F7" s="29">
        <f t="shared" si="11"/>
        <v>-30994.50977</v>
      </c>
      <c r="G7" s="28">
        <f t="shared" si="12"/>
        <v>-12.71044436</v>
      </c>
      <c r="H7" s="59">
        <f t="shared" si="47"/>
        <v>29510.31832</v>
      </c>
      <c r="I7" s="29">
        <f t="shared" si="13"/>
        <v>12410.06489</v>
      </c>
      <c r="J7" s="28">
        <f t="shared" si="14"/>
        <v>5.089205815</v>
      </c>
      <c r="K7" s="1">
        <f t="shared" si="15"/>
        <v>18584.44488</v>
      </c>
      <c r="L7" s="28">
        <f t="shared" si="16"/>
        <v>7.621238546</v>
      </c>
      <c r="M7" s="28">
        <f t="shared" si="48"/>
        <v>12217.91033</v>
      </c>
      <c r="N7" s="32">
        <f t="shared" si="17"/>
        <v>0</v>
      </c>
      <c r="O7" s="33">
        <v>0.2</v>
      </c>
      <c r="P7" s="33">
        <v>0.75</v>
      </c>
      <c r="Q7" s="33">
        <v>0.9</v>
      </c>
      <c r="R7" s="34">
        <f t="shared" si="49"/>
        <v>18759.78357</v>
      </c>
      <c r="S7" s="34">
        <f t="shared" si="18"/>
        <v>18759.78357</v>
      </c>
      <c r="T7" s="34">
        <f t="shared" si="19"/>
        <v>18759.78357</v>
      </c>
      <c r="U7" s="34">
        <f t="shared" si="20"/>
        <v>36119.28587</v>
      </c>
      <c r="V7" s="34">
        <f t="shared" ref="V7:W7" si="58">S7+(AH7-AD7)*P7</f>
        <v>73694.91744</v>
      </c>
      <c r="W7" s="34">
        <f t="shared" si="58"/>
        <v>51720.86389</v>
      </c>
      <c r="X7" s="35">
        <f t="shared" si="51"/>
        <v>161535.0672</v>
      </c>
      <c r="Y7" s="36">
        <f t="shared" si="2"/>
        <v>-12.71044436</v>
      </c>
      <c r="Z7" s="37">
        <v>0.237</v>
      </c>
      <c r="AA7" s="37">
        <v>0.237</v>
      </c>
      <c r="AB7" s="37">
        <v>0.237</v>
      </c>
      <c r="AC7" s="38">
        <f t="shared" ref="AC7:AE7" si="59">AG7*Z7</f>
        <v>22751.64129</v>
      </c>
      <c r="AD7" s="38">
        <f t="shared" si="59"/>
        <v>22751.64129</v>
      </c>
      <c r="AE7" s="38">
        <f t="shared" si="59"/>
        <v>11375.82064</v>
      </c>
      <c r="AF7" s="39">
        <f t="shared" si="23"/>
        <v>56879.10322</v>
      </c>
      <c r="AG7" s="40">
        <f t="shared" si="24"/>
        <v>95998.48645</v>
      </c>
      <c r="AH7" s="40">
        <f t="shared" si="25"/>
        <v>95998.48645</v>
      </c>
      <c r="AI7" s="40">
        <f t="shared" si="26"/>
        <v>47999.24322</v>
      </c>
      <c r="AJ7" s="41">
        <f t="shared" si="4"/>
        <v>239996.2161</v>
      </c>
      <c r="AK7" s="42">
        <f t="shared" si="27"/>
        <v>93719.1483</v>
      </c>
      <c r="AL7" s="42">
        <f t="shared" si="28"/>
        <v>-21705.9462</v>
      </c>
      <c r="AM7" s="42">
        <f t="shared" si="29"/>
        <v>-32326.65505</v>
      </c>
      <c r="AN7" s="43">
        <f t="shared" si="5"/>
        <v>39686.54705</v>
      </c>
      <c r="AO7" s="44">
        <f t="shared" si="30"/>
        <v>0.2857142857</v>
      </c>
      <c r="AP7" s="44">
        <f t="shared" ref="AP7:AQ7" si="60">20/56</f>
        <v>0.3571428571</v>
      </c>
      <c r="AQ7" s="44">
        <f t="shared" si="60"/>
        <v>0.3571428571</v>
      </c>
      <c r="AR7" s="45">
        <f t="shared" si="32"/>
        <v>16675.22705</v>
      </c>
      <c r="AS7" s="45">
        <f t="shared" si="33"/>
        <v>20844.03381</v>
      </c>
      <c r="AT7" s="45">
        <f t="shared" si="34"/>
        <v>20844.03381</v>
      </c>
      <c r="AU7" s="61">
        <f t="shared" si="35"/>
        <v>58363.29467</v>
      </c>
      <c r="AV7" s="47">
        <v>0.7</v>
      </c>
      <c r="AW7" s="47">
        <v>0.2</v>
      </c>
      <c r="AX7" s="47">
        <v>0.1</v>
      </c>
      <c r="AY7" s="48">
        <f t="shared" si="36"/>
        <v>91579.26026</v>
      </c>
      <c r="AZ7" s="48">
        <f t="shared" si="37"/>
        <v>26165.50293</v>
      </c>
      <c r="BA7" s="48">
        <f t="shared" si="38"/>
        <v>13082.75147</v>
      </c>
      <c r="BB7" s="49">
        <f t="shared" si="39"/>
        <v>130827.5147</v>
      </c>
      <c r="BC7" s="50">
        <v>0.2</v>
      </c>
      <c r="BD7" s="50">
        <v>0.4</v>
      </c>
      <c r="BE7" s="50">
        <v>0.4</v>
      </c>
      <c r="BF7" s="51">
        <f t="shared" si="40"/>
        <v>27438.80984</v>
      </c>
      <c r="BG7" s="51">
        <f t="shared" si="41"/>
        <v>54877.61968</v>
      </c>
      <c r="BH7" s="51">
        <f t="shared" si="42"/>
        <v>54877.61968</v>
      </c>
      <c r="BI7" s="52">
        <f t="shared" si="43"/>
        <v>137194.0492</v>
      </c>
      <c r="BJ7" s="53">
        <v>0.8</v>
      </c>
      <c r="BK7" s="53">
        <v>0.2</v>
      </c>
      <c r="BL7" s="53">
        <v>0.0</v>
      </c>
      <c r="BM7" s="54">
        <f t="shared" si="44"/>
        <v>35655.11212</v>
      </c>
      <c r="BN7" s="54">
        <f t="shared" si="45"/>
        <v>8913.778031</v>
      </c>
      <c r="BO7" s="53">
        <f t="shared" si="46"/>
        <v>0</v>
      </c>
      <c r="BP7" s="55">
        <f t="shared" si="54"/>
        <v>44568.89015</v>
      </c>
      <c r="BQ7" s="56">
        <v>1.014</v>
      </c>
      <c r="BR7" s="56">
        <v>1.014</v>
      </c>
      <c r="BS7" s="56">
        <v>1.014</v>
      </c>
      <c r="BT7" s="56">
        <v>1.014</v>
      </c>
      <c r="BU7" s="56">
        <v>1.014</v>
      </c>
    </row>
    <row r="8" ht="15.75" customHeight="1">
      <c r="A8" s="25">
        <v>2029.0</v>
      </c>
      <c r="B8" s="1">
        <f t="shared" si="7"/>
        <v>247681.0254</v>
      </c>
      <c r="C8" s="26">
        <f t="shared" si="8"/>
        <v>1.570759342</v>
      </c>
      <c r="D8" s="27">
        <f t="shared" si="9"/>
        <v>401045.7913</v>
      </c>
      <c r="E8" s="28">
        <f t="shared" si="10"/>
        <v>-12.64175303</v>
      </c>
      <c r="F8" s="29">
        <f t="shared" si="11"/>
        <v>-31311.22353</v>
      </c>
      <c r="G8" s="28">
        <f t="shared" si="12"/>
        <v>-12.64175303</v>
      </c>
      <c r="H8" s="59">
        <f t="shared" si="47"/>
        <v>29923.46278</v>
      </c>
      <c r="I8" s="29">
        <f t="shared" si="13"/>
        <v>12466.59643</v>
      </c>
      <c r="J8" s="28">
        <f t="shared" si="14"/>
        <v>5.033327202</v>
      </c>
      <c r="K8" s="1">
        <f t="shared" si="15"/>
        <v>18844.6271</v>
      </c>
      <c r="L8" s="28">
        <f t="shared" si="16"/>
        <v>7.608425826</v>
      </c>
      <c r="M8" s="28">
        <f t="shared" si="48"/>
        <v>12388.96107</v>
      </c>
      <c r="N8" s="32">
        <f t="shared" si="17"/>
        <v>0</v>
      </c>
      <c r="O8" s="33">
        <v>0.2</v>
      </c>
      <c r="P8" s="33">
        <v>0.75</v>
      </c>
      <c r="Q8" s="33">
        <v>0.9</v>
      </c>
      <c r="R8" s="34">
        <f t="shared" si="49"/>
        <v>19022.42054</v>
      </c>
      <c r="S8" s="34">
        <f t="shared" si="18"/>
        <v>19022.42054</v>
      </c>
      <c r="T8" s="34">
        <f t="shared" si="19"/>
        <v>19022.42054</v>
      </c>
      <c r="U8" s="34">
        <f t="shared" si="20"/>
        <v>36660.72818</v>
      </c>
      <c r="V8" s="34">
        <f t="shared" ref="V8:W8" si="61">S8+(AH8-AD8)*P8</f>
        <v>74839.84977</v>
      </c>
      <c r="W8" s="34">
        <f t="shared" si="61"/>
        <v>52512.87808</v>
      </c>
      <c r="X8" s="35">
        <f t="shared" si="51"/>
        <v>164013.456</v>
      </c>
      <c r="Y8" s="36">
        <f t="shared" si="2"/>
        <v>-12.64175303</v>
      </c>
      <c r="Z8" s="37">
        <v>0.237</v>
      </c>
      <c r="AA8" s="37">
        <v>0.237</v>
      </c>
      <c r="AB8" s="37">
        <v>0.237</v>
      </c>
      <c r="AC8" s="38">
        <f t="shared" ref="AC8:AE8" si="62">AG8*Z8</f>
        <v>23117.04802</v>
      </c>
      <c r="AD8" s="38">
        <f t="shared" si="62"/>
        <v>23117.04802</v>
      </c>
      <c r="AE8" s="38">
        <f t="shared" si="62"/>
        <v>11558.52401</v>
      </c>
      <c r="AF8" s="39">
        <f t="shared" si="23"/>
        <v>57792.62004</v>
      </c>
      <c r="AG8" s="40">
        <f t="shared" si="24"/>
        <v>97540.28699</v>
      </c>
      <c r="AH8" s="40">
        <f t="shared" si="25"/>
        <v>97540.28699</v>
      </c>
      <c r="AI8" s="40">
        <f t="shared" si="26"/>
        <v>48770.1435</v>
      </c>
      <c r="AJ8" s="41">
        <f t="shared" si="4"/>
        <v>243850.7175</v>
      </c>
      <c r="AK8" s="42">
        <f t="shared" si="27"/>
        <v>94984.33263</v>
      </c>
      <c r="AL8" s="42">
        <f t="shared" si="28"/>
        <v>-22056.7132</v>
      </c>
      <c r="AM8" s="42">
        <f t="shared" si="29"/>
        <v>-32802.6701</v>
      </c>
      <c r="AN8" s="43">
        <f t="shared" si="5"/>
        <v>40124.94933</v>
      </c>
      <c r="AO8" s="44">
        <f t="shared" si="30"/>
        <v>0.2857142857</v>
      </c>
      <c r="AP8" s="44">
        <f t="shared" ref="AP8:AQ8" si="63">20/56</f>
        <v>0.3571428571</v>
      </c>
      <c r="AQ8" s="44">
        <f t="shared" si="63"/>
        <v>0.3571428571</v>
      </c>
      <c r="AR8" s="45">
        <f t="shared" si="32"/>
        <v>16908.68023</v>
      </c>
      <c r="AS8" s="45">
        <f t="shared" si="33"/>
        <v>21135.85028</v>
      </c>
      <c r="AT8" s="45">
        <f t="shared" si="34"/>
        <v>21135.85028</v>
      </c>
      <c r="AU8" s="61">
        <f t="shared" si="35"/>
        <v>59180.3808</v>
      </c>
      <c r="AV8" s="47">
        <v>0.7</v>
      </c>
      <c r="AW8" s="47">
        <v>0.2</v>
      </c>
      <c r="AX8" s="47">
        <v>0.1</v>
      </c>
      <c r="AY8" s="48">
        <f t="shared" si="36"/>
        <v>92861.36991</v>
      </c>
      <c r="AZ8" s="48">
        <f t="shared" si="37"/>
        <v>26531.81997</v>
      </c>
      <c r="BA8" s="48">
        <f t="shared" si="38"/>
        <v>13265.90999</v>
      </c>
      <c r="BB8" s="49">
        <f t="shared" si="39"/>
        <v>132659.0999</v>
      </c>
      <c r="BC8" s="50">
        <v>0.2</v>
      </c>
      <c r="BD8" s="50">
        <v>0.4</v>
      </c>
      <c r="BE8" s="50">
        <v>0.4</v>
      </c>
      <c r="BF8" s="51">
        <f t="shared" si="40"/>
        <v>27822.95318</v>
      </c>
      <c r="BG8" s="51">
        <f t="shared" si="41"/>
        <v>55645.90636</v>
      </c>
      <c r="BH8" s="51">
        <f t="shared" si="42"/>
        <v>55645.90636</v>
      </c>
      <c r="BI8" s="52">
        <f t="shared" si="43"/>
        <v>139114.7659</v>
      </c>
      <c r="BJ8" s="53">
        <v>0.8</v>
      </c>
      <c r="BK8" s="53">
        <v>0.2</v>
      </c>
      <c r="BL8" s="53">
        <v>0.0</v>
      </c>
      <c r="BM8" s="54">
        <f t="shared" si="44"/>
        <v>36154.28369</v>
      </c>
      <c r="BN8" s="54">
        <f t="shared" si="45"/>
        <v>9038.570923</v>
      </c>
      <c r="BO8" s="53">
        <f t="shared" si="46"/>
        <v>0</v>
      </c>
      <c r="BP8" s="55">
        <f t="shared" si="54"/>
        <v>45192.85462</v>
      </c>
      <c r="BQ8" s="56">
        <v>1.014</v>
      </c>
      <c r="BR8" s="56">
        <v>1.014</v>
      </c>
      <c r="BS8" s="56">
        <v>1.014</v>
      </c>
      <c r="BT8" s="56">
        <v>1.014</v>
      </c>
      <c r="BU8" s="56">
        <v>1.014</v>
      </c>
    </row>
    <row r="9" ht="15.75" customHeight="1">
      <c r="A9" s="25">
        <v>2030.0</v>
      </c>
      <c r="B9" s="1">
        <f t="shared" si="7"/>
        <v>251530.6804</v>
      </c>
      <c r="C9" s="26">
        <f t="shared" si="8"/>
        <v>1.554279327</v>
      </c>
      <c r="D9" s="27">
        <f t="shared" si="9"/>
        <v>406843.053</v>
      </c>
      <c r="E9" s="28">
        <f t="shared" si="10"/>
        <v>-12.58331362</v>
      </c>
      <c r="F9" s="29">
        <f t="shared" si="11"/>
        <v>-31650.89436</v>
      </c>
      <c r="G9" s="28">
        <f t="shared" si="12"/>
        <v>-12.58331362</v>
      </c>
      <c r="H9" s="59">
        <f t="shared" si="47"/>
        <v>30342.39126</v>
      </c>
      <c r="I9" s="29">
        <f t="shared" si="13"/>
        <v>12542.44248</v>
      </c>
      <c r="J9" s="28">
        <f t="shared" si="14"/>
        <v>4.986446368</v>
      </c>
      <c r="K9" s="1">
        <f t="shared" si="15"/>
        <v>19108.45188</v>
      </c>
      <c r="L9" s="28">
        <f t="shared" si="16"/>
        <v>7.596867251</v>
      </c>
      <c r="M9" s="28">
        <f t="shared" si="48"/>
        <v>12562.40653</v>
      </c>
      <c r="N9" s="32">
        <f t="shared" si="17"/>
        <v>0</v>
      </c>
      <c r="O9" s="33">
        <v>0.2</v>
      </c>
      <c r="P9" s="33">
        <v>0.75</v>
      </c>
      <c r="Q9" s="33">
        <v>0.9</v>
      </c>
      <c r="R9" s="34">
        <f t="shared" si="49"/>
        <v>19288.73443</v>
      </c>
      <c r="S9" s="34">
        <f t="shared" si="18"/>
        <v>19288.73443</v>
      </c>
      <c r="T9" s="34">
        <f t="shared" si="19"/>
        <v>19288.73443</v>
      </c>
      <c r="U9" s="34">
        <f t="shared" si="20"/>
        <v>37204.09743</v>
      </c>
      <c r="V9" s="34">
        <f t="shared" ref="V9:W9" si="64">S9+(AH9-AD9)*P9</f>
        <v>75982.92114</v>
      </c>
      <c r="W9" s="34">
        <f t="shared" si="64"/>
        <v>53305.24646</v>
      </c>
      <c r="X9" s="35">
        <f t="shared" si="51"/>
        <v>166492.265</v>
      </c>
      <c r="Y9" s="36">
        <f t="shared" si="2"/>
        <v>-12.58331362</v>
      </c>
      <c r="Z9" s="37">
        <v>0.237</v>
      </c>
      <c r="AA9" s="37">
        <v>0.237</v>
      </c>
      <c r="AB9" s="37">
        <v>0.237</v>
      </c>
      <c r="AC9" s="38">
        <f t="shared" ref="AC9:AE9" si="65">AG9*Z9</f>
        <v>23480.16121</v>
      </c>
      <c r="AD9" s="38">
        <f t="shared" si="65"/>
        <v>23480.16121</v>
      </c>
      <c r="AE9" s="38">
        <f t="shared" si="65"/>
        <v>11740.0806</v>
      </c>
      <c r="AF9" s="39">
        <f t="shared" si="23"/>
        <v>58700.40302</v>
      </c>
      <c r="AG9" s="40">
        <f t="shared" si="24"/>
        <v>99072.41016</v>
      </c>
      <c r="AH9" s="40">
        <f t="shared" si="25"/>
        <v>99072.41016</v>
      </c>
      <c r="AI9" s="40">
        <f t="shared" si="26"/>
        <v>49536.20508</v>
      </c>
      <c r="AJ9" s="41">
        <f t="shared" si="4"/>
        <v>247681.0254</v>
      </c>
      <c r="AK9" s="42">
        <f t="shared" si="27"/>
        <v>96274.63877</v>
      </c>
      <c r="AL9" s="42">
        <f t="shared" si="28"/>
        <v>-22404.9817</v>
      </c>
      <c r="AM9" s="42">
        <f t="shared" si="29"/>
        <v>-33281.64474</v>
      </c>
      <c r="AN9" s="43">
        <f t="shared" si="5"/>
        <v>40588.01233</v>
      </c>
      <c r="AO9" s="44">
        <f t="shared" si="30"/>
        <v>0.2857142857</v>
      </c>
      <c r="AP9" s="44">
        <f t="shared" ref="AP9:AQ9" si="66">20/56</f>
        <v>0.3571428571</v>
      </c>
      <c r="AQ9" s="44">
        <f t="shared" si="66"/>
        <v>0.3571428571</v>
      </c>
      <c r="AR9" s="45">
        <f t="shared" si="32"/>
        <v>17145.40175</v>
      </c>
      <c r="AS9" s="45">
        <f t="shared" si="33"/>
        <v>21431.75219</v>
      </c>
      <c r="AT9" s="45">
        <f t="shared" si="34"/>
        <v>21431.75219</v>
      </c>
      <c r="AU9" s="61">
        <f t="shared" si="35"/>
        <v>60008.90613</v>
      </c>
      <c r="AV9" s="47">
        <v>0.7</v>
      </c>
      <c r="AW9" s="47">
        <v>0.2</v>
      </c>
      <c r="AX9" s="47">
        <v>0.1</v>
      </c>
      <c r="AY9" s="48">
        <f t="shared" si="36"/>
        <v>94161.42908</v>
      </c>
      <c r="AZ9" s="48">
        <f t="shared" si="37"/>
        <v>26903.26545</v>
      </c>
      <c r="BA9" s="48">
        <f t="shared" si="38"/>
        <v>13451.63273</v>
      </c>
      <c r="BB9" s="49">
        <f t="shared" si="39"/>
        <v>134516.3273</v>
      </c>
      <c r="BC9" s="50">
        <v>0.2</v>
      </c>
      <c r="BD9" s="50">
        <v>0.4</v>
      </c>
      <c r="BE9" s="50">
        <v>0.4</v>
      </c>
      <c r="BF9" s="51">
        <f t="shared" si="40"/>
        <v>28212.47452</v>
      </c>
      <c r="BG9" s="51">
        <f t="shared" si="41"/>
        <v>56424.94905</v>
      </c>
      <c r="BH9" s="51">
        <f t="shared" si="42"/>
        <v>56424.94905</v>
      </c>
      <c r="BI9" s="52">
        <f t="shared" si="43"/>
        <v>141062.3726</v>
      </c>
      <c r="BJ9" s="53">
        <v>0.8</v>
      </c>
      <c r="BK9" s="53">
        <v>0.2</v>
      </c>
      <c r="BL9" s="53">
        <v>0.0</v>
      </c>
      <c r="BM9" s="54">
        <f t="shared" si="44"/>
        <v>36660.44366</v>
      </c>
      <c r="BN9" s="54">
        <f t="shared" si="45"/>
        <v>9165.110916</v>
      </c>
      <c r="BO9" s="53">
        <f t="shared" si="46"/>
        <v>0</v>
      </c>
      <c r="BP9" s="55">
        <f t="shared" si="54"/>
        <v>45825.55458</v>
      </c>
      <c r="BQ9" s="56">
        <v>1.014</v>
      </c>
      <c r="BR9" s="56">
        <v>1.014</v>
      </c>
      <c r="BS9" s="56">
        <v>1.014</v>
      </c>
      <c r="BT9" s="56">
        <v>1.014</v>
      </c>
      <c r="BU9" s="56">
        <v>1.014</v>
      </c>
    </row>
    <row r="10" ht="15.75" customHeight="1">
      <c r="A10" s="25">
        <v>2031.0</v>
      </c>
      <c r="B10" s="1">
        <f t="shared" si="7"/>
        <v>255419.1975</v>
      </c>
      <c r="C10" s="26">
        <f t="shared" si="8"/>
        <v>1.545941464</v>
      </c>
      <c r="D10" s="27">
        <f t="shared" si="9"/>
        <v>412706.4433</v>
      </c>
      <c r="E10" s="28">
        <f t="shared" si="10"/>
        <v>-12.52977247</v>
      </c>
      <c r="F10" s="29">
        <f t="shared" si="11"/>
        <v>-32003.4443</v>
      </c>
      <c r="G10" s="28">
        <f t="shared" si="12"/>
        <v>-12.52977247</v>
      </c>
      <c r="H10" s="59">
        <f t="shared" si="47"/>
        <v>30767.18473</v>
      </c>
      <c r="I10" s="29">
        <f t="shared" si="13"/>
        <v>12627.47409</v>
      </c>
      <c r="J10" s="28">
        <f t="shared" si="14"/>
        <v>4.943823413</v>
      </c>
      <c r="K10" s="1">
        <f t="shared" si="15"/>
        <v>19375.97021</v>
      </c>
      <c r="L10" s="28">
        <f t="shared" si="16"/>
        <v>7.58594906</v>
      </c>
      <c r="M10" s="28">
        <f t="shared" si="48"/>
        <v>12738.28022</v>
      </c>
      <c r="N10" s="32">
        <f t="shared" si="17"/>
        <v>0</v>
      </c>
      <c r="O10" s="33">
        <v>0.2</v>
      </c>
      <c r="P10" s="33">
        <v>0.75</v>
      </c>
      <c r="Q10" s="33">
        <v>0.9</v>
      </c>
      <c r="R10" s="34">
        <f t="shared" si="49"/>
        <v>19558.77671</v>
      </c>
      <c r="S10" s="34">
        <f t="shared" si="18"/>
        <v>19558.77671</v>
      </c>
      <c r="T10" s="34">
        <f t="shared" si="19"/>
        <v>19558.77671</v>
      </c>
      <c r="U10" s="34">
        <f t="shared" si="20"/>
        <v>37752.5945</v>
      </c>
      <c r="V10" s="34">
        <f t="shared" ref="V10:W10" si="67">S10+(AH10-AD10)*P10</f>
        <v>77134.14945</v>
      </c>
      <c r="W10" s="34">
        <f t="shared" si="67"/>
        <v>54104.00035</v>
      </c>
      <c r="X10" s="35">
        <f t="shared" si="51"/>
        <v>168990.7443</v>
      </c>
      <c r="Y10" s="36">
        <f t="shared" si="2"/>
        <v>-12.52977247</v>
      </c>
      <c r="Z10" s="37">
        <v>0.237</v>
      </c>
      <c r="AA10" s="37">
        <v>0.237</v>
      </c>
      <c r="AB10" s="37">
        <v>0.237</v>
      </c>
      <c r="AC10" s="38">
        <f t="shared" ref="AC10:AE10" si="68">AG10*Z10</f>
        <v>23845.1085</v>
      </c>
      <c r="AD10" s="38">
        <f t="shared" si="68"/>
        <v>23845.1085</v>
      </c>
      <c r="AE10" s="38">
        <f t="shared" si="68"/>
        <v>11922.55425</v>
      </c>
      <c r="AF10" s="39">
        <f t="shared" si="23"/>
        <v>59612.77125</v>
      </c>
      <c r="AG10" s="40">
        <f t="shared" si="24"/>
        <v>100612.2722</v>
      </c>
      <c r="AH10" s="40">
        <f t="shared" si="25"/>
        <v>100612.2722</v>
      </c>
      <c r="AI10" s="40">
        <f t="shared" si="26"/>
        <v>50306.13608</v>
      </c>
      <c r="AJ10" s="41">
        <f t="shared" si="4"/>
        <v>251530.6804</v>
      </c>
      <c r="AK10" s="42">
        <f t="shared" si="27"/>
        <v>97586.25867</v>
      </c>
      <c r="AL10" s="42">
        <f t="shared" si="28"/>
        <v>-22754.87648</v>
      </c>
      <c r="AM10" s="42">
        <f t="shared" si="29"/>
        <v>-33765.70028</v>
      </c>
      <c r="AN10" s="43">
        <f t="shared" si="5"/>
        <v>41065.68191</v>
      </c>
      <c r="AO10" s="44">
        <f t="shared" si="30"/>
        <v>0.2857142857</v>
      </c>
      <c r="AP10" s="44">
        <f t="shared" ref="AP10:AQ10" si="69">20/56</f>
        <v>0.3571428571</v>
      </c>
      <c r="AQ10" s="44">
        <f t="shared" si="69"/>
        <v>0.3571428571</v>
      </c>
      <c r="AR10" s="45">
        <f t="shared" si="32"/>
        <v>17385.43738</v>
      </c>
      <c r="AS10" s="45">
        <f t="shared" si="33"/>
        <v>21731.79672</v>
      </c>
      <c r="AT10" s="45">
        <f t="shared" si="34"/>
        <v>21731.79672</v>
      </c>
      <c r="AU10" s="61">
        <f t="shared" si="35"/>
        <v>60849.03081</v>
      </c>
      <c r="AV10" s="47">
        <v>0.7</v>
      </c>
      <c r="AW10" s="47">
        <v>0.2</v>
      </c>
      <c r="AX10" s="47">
        <v>0.1</v>
      </c>
      <c r="AY10" s="48">
        <f t="shared" si="36"/>
        <v>95479.68909</v>
      </c>
      <c r="AZ10" s="48">
        <f t="shared" si="37"/>
        <v>27279.91117</v>
      </c>
      <c r="BA10" s="48">
        <f t="shared" si="38"/>
        <v>13639.95558</v>
      </c>
      <c r="BB10" s="49">
        <f t="shared" si="39"/>
        <v>136399.5558</v>
      </c>
      <c r="BC10" s="50">
        <v>0.2</v>
      </c>
      <c r="BD10" s="50">
        <v>0.4</v>
      </c>
      <c r="BE10" s="50">
        <v>0.4</v>
      </c>
      <c r="BF10" s="51">
        <f t="shared" si="40"/>
        <v>28607.44917</v>
      </c>
      <c r="BG10" s="51">
        <f t="shared" si="41"/>
        <v>57214.89834</v>
      </c>
      <c r="BH10" s="51">
        <f t="shared" si="42"/>
        <v>57214.89834</v>
      </c>
      <c r="BI10" s="52">
        <f t="shared" si="43"/>
        <v>143037.2458</v>
      </c>
      <c r="BJ10" s="53">
        <v>0.8</v>
      </c>
      <c r="BK10" s="53">
        <v>0.2</v>
      </c>
      <c r="BL10" s="53">
        <v>0.0</v>
      </c>
      <c r="BM10" s="54">
        <f t="shared" si="44"/>
        <v>37173.68988</v>
      </c>
      <c r="BN10" s="54">
        <f t="shared" si="45"/>
        <v>9293.422469</v>
      </c>
      <c r="BO10" s="53">
        <f t="shared" si="46"/>
        <v>0</v>
      </c>
      <c r="BP10" s="55">
        <f t="shared" si="54"/>
        <v>46467.11234</v>
      </c>
      <c r="BQ10" s="56">
        <v>1.014</v>
      </c>
      <c r="BR10" s="56">
        <v>1.014</v>
      </c>
      <c r="BS10" s="56">
        <v>1.014</v>
      </c>
      <c r="BT10" s="56">
        <v>1.014</v>
      </c>
      <c r="BU10" s="56">
        <v>1.014</v>
      </c>
    </row>
    <row r="11" ht="15.75" customHeight="1">
      <c r="A11" s="25">
        <v>2032.0</v>
      </c>
      <c r="B11" s="1">
        <f t="shared" si="7"/>
        <v>259355.5607</v>
      </c>
      <c r="C11" s="26">
        <f t="shared" si="8"/>
        <v>1.541138362</v>
      </c>
      <c r="D11" s="27">
        <f t="shared" si="9"/>
        <v>418645.328</v>
      </c>
      <c r="E11" s="28">
        <f t="shared" si="10"/>
        <v>-12.47881197</v>
      </c>
      <c r="F11" s="29">
        <f t="shared" si="11"/>
        <v>-32364.49276</v>
      </c>
      <c r="G11" s="28">
        <f t="shared" si="12"/>
        <v>-12.47881197</v>
      </c>
      <c r="H11" s="59">
        <f t="shared" si="47"/>
        <v>31197.92532</v>
      </c>
      <c r="I11" s="29">
        <f t="shared" si="13"/>
        <v>12717.25897</v>
      </c>
      <c r="J11" s="28">
        <f t="shared" si="14"/>
        <v>4.903407098</v>
      </c>
      <c r="K11" s="1">
        <f t="shared" si="15"/>
        <v>19647.23379</v>
      </c>
      <c r="L11" s="28">
        <f t="shared" si="16"/>
        <v>7.575404877</v>
      </c>
      <c r="M11" s="28">
        <f t="shared" si="48"/>
        <v>12916.61614</v>
      </c>
      <c r="N11" s="32">
        <f t="shared" si="17"/>
        <v>0</v>
      </c>
      <c r="O11" s="33">
        <v>0.2</v>
      </c>
      <c r="P11" s="33">
        <v>0.75</v>
      </c>
      <c r="Q11" s="33">
        <v>0.9</v>
      </c>
      <c r="R11" s="34">
        <f t="shared" si="49"/>
        <v>19832.59958</v>
      </c>
      <c r="S11" s="34">
        <f t="shared" si="18"/>
        <v>19832.59958</v>
      </c>
      <c r="T11" s="34">
        <f t="shared" si="19"/>
        <v>19832.59958</v>
      </c>
      <c r="U11" s="34">
        <f t="shared" si="20"/>
        <v>38307.68314</v>
      </c>
      <c r="V11" s="34">
        <f t="shared" ref="V11:W11" si="70">S11+(AH11-AD11)*P11</f>
        <v>78298.05388</v>
      </c>
      <c r="W11" s="34">
        <f t="shared" si="70"/>
        <v>54911.87216</v>
      </c>
      <c r="X11" s="35">
        <f t="shared" si="51"/>
        <v>171517.6092</v>
      </c>
      <c r="Y11" s="36">
        <f t="shared" si="2"/>
        <v>-12.47881197</v>
      </c>
      <c r="Z11" s="37">
        <v>0.237</v>
      </c>
      <c r="AA11" s="37">
        <v>0.237</v>
      </c>
      <c r="AB11" s="37">
        <v>0.237</v>
      </c>
      <c r="AC11" s="38">
        <f t="shared" ref="AC11:AE11" si="71">AG11*Z11</f>
        <v>24213.73992</v>
      </c>
      <c r="AD11" s="38">
        <f t="shared" si="71"/>
        <v>24213.73992</v>
      </c>
      <c r="AE11" s="38">
        <f t="shared" si="71"/>
        <v>12106.86996</v>
      </c>
      <c r="AF11" s="39">
        <f t="shared" si="23"/>
        <v>60534.3498</v>
      </c>
      <c r="AG11" s="40">
        <f t="shared" si="24"/>
        <v>102167.679</v>
      </c>
      <c r="AH11" s="40">
        <f t="shared" si="25"/>
        <v>102167.679</v>
      </c>
      <c r="AI11" s="40">
        <f t="shared" si="26"/>
        <v>51083.83949</v>
      </c>
      <c r="AJ11" s="41">
        <f t="shared" si="4"/>
        <v>255419.1975</v>
      </c>
      <c r="AK11" s="42">
        <f t="shared" si="27"/>
        <v>98917.6664</v>
      </c>
      <c r="AL11" s="42">
        <f t="shared" si="28"/>
        <v>-23108.24465</v>
      </c>
      <c r="AM11" s="42">
        <f t="shared" si="29"/>
        <v>-34255.82004</v>
      </c>
      <c r="AN11" s="43">
        <f t="shared" si="5"/>
        <v>41553.60171</v>
      </c>
      <c r="AO11" s="44">
        <f t="shared" si="30"/>
        <v>0.2857142857</v>
      </c>
      <c r="AP11" s="44">
        <f t="shared" ref="AP11:AQ11" si="72">20/56</f>
        <v>0.3571428571</v>
      </c>
      <c r="AQ11" s="44">
        <f t="shared" si="72"/>
        <v>0.3571428571</v>
      </c>
      <c r="AR11" s="45">
        <f t="shared" si="32"/>
        <v>17628.8335</v>
      </c>
      <c r="AS11" s="45">
        <f t="shared" si="33"/>
        <v>22036.04187</v>
      </c>
      <c r="AT11" s="45">
        <f t="shared" si="34"/>
        <v>22036.04187</v>
      </c>
      <c r="AU11" s="61">
        <f t="shared" si="35"/>
        <v>61700.91724</v>
      </c>
      <c r="AV11" s="47">
        <v>0.7</v>
      </c>
      <c r="AW11" s="47">
        <v>0.2</v>
      </c>
      <c r="AX11" s="47">
        <v>0.1</v>
      </c>
      <c r="AY11" s="48">
        <f t="shared" si="36"/>
        <v>96816.40474</v>
      </c>
      <c r="AZ11" s="48">
        <f t="shared" si="37"/>
        <v>27661.82993</v>
      </c>
      <c r="BA11" s="48">
        <f t="shared" si="38"/>
        <v>13830.91496</v>
      </c>
      <c r="BB11" s="49">
        <f t="shared" si="39"/>
        <v>138309.1496</v>
      </c>
      <c r="BC11" s="50">
        <v>0.2</v>
      </c>
      <c r="BD11" s="50">
        <v>0.4</v>
      </c>
      <c r="BE11" s="50">
        <v>0.4</v>
      </c>
      <c r="BF11" s="51">
        <f t="shared" si="40"/>
        <v>29007.95346</v>
      </c>
      <c r="BG11" s="51">
        <f t="shared" si="41"/>
        <v>58015.90691</v>
      </c>
      <c r="BH11" s="51">
        <f t="shared" si="42"/>
        <v>58015.90691</v>
      </c>
      <c r="BI11" s="52">
        <f t="shared" si="43"/>
        <v>145039.7673</v>
      </c>
      <c r="BJ11" s="53">
        <v>0.8</v>
      </c>
      <c r="BK11" s="53">
        <v>0.2</v>
      </c>
      <c r="BL11" s="53">
        <v>0.0</v>
      </c>
      <c r="BM11" s="54">
        <f t="shared" si="44"/>
        <v>37694.12153</v>
      </c>
      <c r="BN11" s="54">
        <f t="shared" si="45"/>
        <v>9423.530383</v>
      </c>
      <c r="BO11" s="53">
        <f t="shared" si="46"/>
        <v>0</v>
      </c>
      <c r="BP11" s="55">
        <f t="shared" si="54"/>
        <v>47117.65192</v>
      </c>
      <c r="BQ11" s="56">
        <v>1.014</v>
      </c>
      <c r="BR11" s="56">
        <v>1.014</v>
      </c>
      <c r="BS11" s="56">
        <v>1.014</v>
      </c>
      <c r="BT11" s="56">
        <v>1.014</v>
      </c>
      <c r="BU11" s="56">
        <v>1.014</v>
      </c>
      <c r="CF11" s="25" t="s">
        <v>22</v>
      </c>
    </row>
    <row r="12" ht="15.75" customHeight="1">
      <c r="A12" s="25">
        <v>2033.0</v>
      </c>
      <c r="B12" s="1">
        <f t="shared" si="7"/>
        <v>263344.1415</v>
      </c>
      <c r="C12" s="26">
        <f t="shared" si="8"/>
        <v>1.537881341</v>
      </c>
      <c r="D12" s="27">
        <f t="shared" si="9"/>
        <v>424664.4655</v>
      </c>
      <c r="E12" s="28">
        <f t="shared" si="10"/>
        <v>-12.42942345</v>
      </c>
      <c r="F12" s="29">
        <f t="shared" si="11"/>
        <v>-32732.15847</v>
      </c>
      <c r="G12" s="28">
        <f t="shared" si="12"/>
        <v>-12.42942345</v>
      </c>
      <c r="H12" s="59">
        <f t="shared" si="47"/>
        <v>31634.69627</v>
      </c>
      <c r="I12" s="29">
        <f t="shared" si="13"/>
        <v>12809.86341</v>
      </c>
      <c r="J12" s="28">
        <f t="shared" si="14"/>
        <v>4.864305443</v>
      </c>
      <c r="K12" s="1">
        <f t="shared" si="15"/>
        <v>19922.29507</v>
      </c>
      <c r="L12" s="28">
        <f t="shared" si="16"/>
        <v>7.565118007</v>
      </c>
      <c r="M12" s="28">
        <f t="shared" si="48"/>
        <v>13097.44877</v>
      </c>
      <c r="N12" s="32">
        <f t="shared" si="17"/>
        <v>0</v>
      </c>
      <c r="O12" s="33">
        <v>0.2</v>
      </c>
      <c r="P12" s="33">
        <v>0.75</v>
      </c>
      <c r="Q12" s="33">
        <v>0.9</v>
      </c>
      <c r="R12" s="34">
        <f t="shared" si="49"/>
        <v>20110.25598</v>
      </c>
      <c r="S12" s="34">
        <f t="shared" si="18"/>
        <v>20110.25598</v>
      </c>
      <c r="T12" s="34">
        <f t="shared" si="19"/>
        <v>20110.25598</v>
      </c>
      <c r="U12" s="34">
        <f t="shared" si="20"/>
        <v>38870.06614</v>
      </c>
      <c r="V12" s="34">
        <f t="shared" ref="V12:W12" si="73">S12+(AH12-AD12)*P12</f>
        <v>79476.74382</v>
      </c>
      <c r="W12" s="34">
        <f t="shared" si="73"/>
        <v>55730.14868</v>
      </c>
      <c r="X12" s="35">
        <f t="shared" si="51"/>
        <v>174076.9586</v>
      </c>
      <c r="Y12" s="36">
        <f t="shared" si="2"/>
        <v>-12.42942345</v>
      </c>
      <c r="Z12" s="37">
        <v>0.237</v>
      </c>
      <c r="AA12" s="37">
        <v>0.237</v>
      </c>
      <c r="AB12" s="37">
        <v>0.237</v>
      </c>
      <c r="AC12" s="38">
        <f t="shared" ref="AC12:AE12" si="74">AG12*Z12</f>
        <v>24586.90715</v>
      </c>
      <c r="AD12" s="38">
        <f t="shared" si="74"/>
        <v>24586.90715</v>
      </c>
      <c r="AE12" s="38">
        <f t="shared" si="74"/>
        <v>12293.45358</v>
      </c>
      <c r="AF12" s="39">
        <f t="shared" si="23"/>
        <v>61467.26789</v>
      </c>
      <c r="AG12" s="40">
        <f t="shared" si="24"/>
        <v>103742.2243</v>
      </c>
      <c r="AH12" s="40">
        <f t="shared" si="25"/>
        <v>103742.2243</v>
      </c>
      <c r="AI12" s="40">
        <f t="shared" si="26"/>
        <v>51871.11214</v>
      </c>
      <c r="AJ12" s="41">
        <f t="shared" si="4"/>
        <v>259355.5607</v>
      </c>
      <c r="AK12" s="42">
        <f t="shared" si="27"/>
        <v>100268.3388</v>
      </c>
      <c r="AL12" s="42">
        <f t="shared" si="28"/>
        <v>-23465.93495</v>
      </c>
      <c r="AM12" s="42">
        <f t="shared" si="29"/>
        <v>-34752.48895</v>
      </c>
      <c r="AN12" s="43">
        <f t="shared" si="5"/>
        <v>42049.91494</v>
      </c>
      <c r="AO12" s="44">
        <f t="shared" si="30"/>
        <v>0.2857142857</v>
      </c>
      <c r="AP12" s="44">
        <f t="shared" ref="AP12:AQ12" si="75">20/56</f>
        <v>0.3571428571</v>
      </c>
      <c r="AQ12" s="44">
        <f t="shared" si="75"/>
        <v>0.3571428571</v>
      </c>
      <c r="AR12" s="45">
        <f t="shared" si="32"/>
        <v>17875.63717</v>
      </c>
      <c r="AS12" s="45">
        <f t="shared" si="33"/>
        <v>22344.54646</v>
      </c>
      <c r="AT12" s="45">
        <f t="shared" si="34"/>
        <v>22344.54646</v>
      </c>
      <c r="AU12" s="61">
        <f t="shared" si="35"/>
        <v>62564.73009</v>
      </c>
      <c r="AV12" s="47">
        <v>0.7</v>
      </c>
      <c r="AW12" s="47">
        <v>0.2</v>
      </c>
      <c r="AX12" s="47">
        <v>0.1</v>
      </c>
      <c r="AY12" s="48">
        <f t="shared" si="36"/>
        <v>98171.83441</v>
      </c>
      <c r="AZ12" s="48">
        <f t="shared" si="37"/>
        <v>28049.09554</v>
      </c>
      <c r="BA12" s="48">
        <f t="shared" si="38"/>
        <v>14024.54777</v>
      </c>
      <c r="BB12" s="49">
        <f t="shared" si="39"/>
        <v>140245.4777</v>
      </c>
      <c r="BC12" s="50">
        <v>0.2</v>
      </c>
      <c r="BD12" s="50">
        <v>0.4</v>
      </c>
      <c r="BE12" s="50">
        <v>0.4</v>
      </c>
      <c r="BF12" s="51">
        <f t="shared" si="40"/>
        <v>29414.0648</v>
      </c>
      <c r="BG12" s="51">
        <f t="shared" si="41"/>
        <v>58828.12961</v>
      </c>
      <c r="BH12" s="51">
        <f t="shared" si="42"/>
        <v>58828.12961</v>
      </c>
      <c r="BI12" s="52">
        <f t="shared" si="43"/>
        <v>147070.324</v>
      </c>
      <c r="BJ12" s="53">
        <v>0.8</v>
      </c>
      <c r="BK12" s="53">
        <v>0.2</v>
      </c>
      <c r="BL12" s="53">
        <v>0.0</v>
      </c>
      <c r="BM12" s="54">
        <f t="shared" si="44"/>
        <v>38221.83924</v>
      </c>
      <c r="BN12" s="54">
        <f t="shared" si="45"/>
        <v>9555.459809</v>
      </c>
      <c r="BO12" s="53">
        <f t="shared" si="46"/>
        <v>0</v>
      </c>
      <c r="BP12" s="55">
        <f t="shared" si="54"/>
        <v>47777.29904</v>
      </c>
      <c r="BQ12" s="56">
        <v>1.014</v>
      </c>
      <c r="BR12" s="56">
        <v>1.014</v>
      </c>
      <c r="BS12" s="56">
        <v>1.014</v>
      </c>
      <c r="BT12" s="56">
        <v>1.014</v>
      </c>
      <c r="BU12" s="56">
        <v>1.014</v>
      </c>
    </row>
    <row r="13" ht="15.75" customHeight="1">
      <c r="A13" s="25">
        <v>2034.0</v>
      </c>
      <c r="B13" s="1">
        <f t="shared" si="7"/>
        <v>267387.2942</v>
      </c>
      <c r="C13" s="26">
        <f t="shared" si="8"/>
        <v>1.535311449</v>
      </c>
      <c r="D13" s="27">
        <f t="shared" si="9"/>
        <v>430766.6028</v>
      </c>
      <c r="E13" s="28">
        <f t="shared" si="10"/>
        <v>-12.38116302</v>
      </c>
      <c r="F13" s="29">
        <f t="shared" si="11"/>
        <v>-33105.6568</v>
      </c>
      <c r="G13" s="28">
        <f t="shared" si="12"/>
        <v>-12.38116302</v>
      </c>
      <c r="H13" s="59">
        <f t="shared" si="47"/>
        <v>32077.58202</v>
      </c>
      <c r="I13" s="29">
        <f t="shared" si="13"/>
        <v>12904.4496</v>
      </c>
      <c r="J13" s="28">
        <f t="shared" si="14"/>
        <v>4.826126701</v>
      </c>
      <c r="K13" s="1">
        <f t="shared" si="15"/>
        <v>20201.2072</v>
      </c>
      <c r="L13" s="28">
        <f t="shared" si="16"/>
        <v>7.555036321</v>
      </c>
      <c r="M13" s="28">
        <f t="shared" si="48"/>
        <v>13280.81305</v>
      </c>
      <c r="N13" s="32">
        <f t="shared" si="17"/>
        <v>0</v>
      </c>
      <c r="O13" s="33">
        <v>0.2</v>
      </c>
      <c r="P13" s="33">
        <v>0.75</v>
      </c>
      <c r="Q13" s="33">
        <v>0.9</v>
      </c>
      <c r="R13" s="34">
        <f t="shared" si="49"/>
        <v>20391.79956</v>
      </c>
      <c r="S13" s="34">
        <f t="shared" si="18"/>
        <v>20391.79956</v>
      </c>
      <c r="T13" s="34">
        <f t="shared" si="19"/>
        <v>20391.79956</v>
      </c>
      <c r="U13" s="34">
        <f t="shared" si="20"/>
        <v>39440.11334</v>
      </c>
      <c r="V13" s="34">
        <f t="shared" ref="V13:W13" si="76">S13+(AH13-AD13)*P13</f>
        <v>80671.27355</v>
      </c>
      <c r="W13" s="34">
        <f t="shared" si="76"/>
        <v>56559.48395</v>
      </c>
      <c r="X13" s="35">
        <f t="shared" si="51"/>
        <v>176670.8708</v>
      </c>
      <c r="Y13" s="36">
        <f t="shared" si="2"/>
        <v>-12.38116302</v>
      </c>
      <c r="Z13" s="37">
        <v>0.237</v>
      </c>
      <c r="AA13" s="37">
        <v>0.237</v>
      </c>
      <c r="AB13" s="37">
        <v>0.237</v>
      </c>
      <c r="AC13" s="38">
        <f t="shared" ref="AC13:AE13" si="77">AG13*Z13</f>
        <v>24965.02461</v>
      </c>
      <c r="AD13" s="38">
        <f t="shared" si="77"/>
        <v>24965.02461</v>
      </c>
      <c r="AE13" s="38">
        <f t="shared" si="77"/>
        <v>12482.51231</v>
      </c>
      <c r="AF13" s="39">
        <f t="shared" si="23"/>
        <v>62412.56153</v>
      </c>
      <c r="AG13" s="40">
        <f t="shared" si="24"/>
        <v>105337.6566</v>
      </c>
      <c r="AH13" s="40">
        <f t="shared" si="25"/>
        <v>105337.6566</v>
      </c>
      <c r="AI13" s="40">
        <f t="shared" si="26"/>
        <v>52668.82829</v>
      </c>
      <c r="AJ13" s="41">
        <f t="shared" si="4"/>
        <v>263344.1415</v>
      </c>
      <c r="AK13" s="42">
        <f t="shared" si="27"/>
        <v>101638.1948</v>
      </c>
      <c r="AL13" s="42">
        <f t="shared" si="28"/>
        <v>-23828.3588</v>
      </c>
      <c r="AM13" s="42">
        <f t="shared" si="29"/>
        <v>-35255.97418</v>
      </c>
      <c r="AN13" s="43">
        <f t="shared" si="5"/>
        <v>42553.86186</v>
      </c>
      <c r="AO13" s="44">
        <f t="shared" si="30"/>
        <v>0.2857142857</v>
      </c>
      <c r="AP13" s="44">
        <f t="shared" ref="AP13:AQ13" si="78">20/56</f>
        <v>0.3571428571</v>
      </c>
      <c r="AQ13" s="44">
        <f t="shared" si="78"/>
        <v>0.3571428571</v>
      </c>
      <c r="AR13" s="45">
        <f t="shared" si="32"/>
        <v>18125.89609</v>
      </c>
      <c r="AS13" s="45">
        <f t="shared" si="33"/>
        <v>22657.37011</v>
      </c>
      <c r="AT13" s="45">
        <f t="shared" si="34"/>
        <v>22657.37011</v>
      </c>
      <c r="AU13" s="61">
        <f t="shared" si="35"/>
        <v>63440.63631</v>
      </c>
      <c r="AV13" s="47">
        <v>0.7</v>
      </c>
      <c r="AW13" s="47">
        <v>0.2</v>
      </c>
      <c r="AX13" s="47">
        <v>0.1</v>
      </c>
      <c r="AY13" s="48">
        <f t="shared" si="36"/>
        <v>99546.24009</v>
      </c>
      <c r="AZ13" s="48">
        <f t="shared" si="37"/>
        <v>28441.78288</v>
      </c>
      <c r="BA13" s="48">
        <f t="shared" si="38"/>
        <v>14220.89144</v>
      </c>
      <c r="BB13" s="49">
        <f t="shared" si="39"/>
        <v>142208.9144</v>
      </c>
      <c r="BC13" s="50">
        <v>0.2</v>
      </c>
      <c r="BD13" s="50">
        <v>0.4</v>
      </c>
      <c r="BE13" s="50">
        <v>0.4</v>
      </c>
      <c r="BF13" s="51">
        <f t="shared" si="40"/>
        <v>29825.86171</v>
      </c>
      <c r="BG13" s="51">
        <f t="shared" si="41"/>
        <v>59651.72342</v>
      </c>
      <c r="BH13" s="51">
        <f t="shared" si="42"/>
        <v>59651.72342</v>
      </c>
      <c r="BI13" s="52">
        <f t="shared" si="43"/>
        <v>149129.3086</v>
      </c>
      <c r="BJ13" s="53">
        <v>0.8</v>
      </c>
      <c r="BK13" s="53">
        <v>0.2</v>
      </c>
      <c r="BL13" s="53">
        <v>0.0</v>
      </c>
      <c r="BM13" s="54">
        <f t="shared" si="44"/>
        <v>38756.94498</v>
      </c>
      <c r="BN13" s="54">
        <f t="shared" si="45"/>
        <v>9689.236246</v>
      </c>
      <c r="BO13" s="53">
        <f t="shared" si="46"/>
        <v>0</v>
      </c>
      <c r="BP13" s="55">
        <f t="shared" si="54"/>
        <v>48446.18123</v>
      </c>
      <c r="BQ13" s="56">
        <v>1.014</v>
      </c>
      <c r="BR13" s="56">
        <v>1.014</v>
      </c>
      <c r="BS13" s="56">
        <v>1.014</v>
      </c>
      <c r="BT13" s="56">
        <v>1.014</v>
      </c>
      <c r="BU13" s="56">
        <v>1.014</v>
      </c>
    </row>
    <row r="14" ht="15.75" customHeight="1">
      <c r="A14" s="25">
        <v>2035.0</v>
      </c>
      <c r="B14" s="1">
        <f t="shared" si="7"/>
        <v>271486.4949</v>
      </c>
      <c r="C14" s="26">
        <f t="shared" si="8"/>
        <v>1.533057406</v>
      </c>
      <c r="D14" s="27">
        <f t="shared" si="9"/>
        <v>436953.6138</v>
      </c>
      <c r="E14" s="28">
        <f t="shared" si="10"/>
        <v>-12.3338307</v>
      </c>
      <c r="F14" s="29">
        <f t="shared" si="11"/>
        <v>-33484.68465</v>
      </c>
      <c r="G14" s="28">
        <f t="shared" si="12"/>
        <v>-12.3338307</v>
      </c>
      <c r="H14" s="59">
        <f t="shared" si="47"/>
        <v>32526.66817</v>
      </c>
      <c r="I14" s="29">
        <f t="shared" si="13"/>
        <v>13000.66056</v>
      </c>
      <c r="J14" s="28">
        <f t="shared" si="14"/>
        <v>4.788695128</v>
      </c>
      <c r="K14" s="1">
        <f t="shared" si="15"/>
        <v>20484.0241</v>
      </c>
      <c r="L14" s="28">
        <f t="shared" si="16"/>
        <v>7.54513557</v>
      </c>
      <c r="M14" s="28">
        <f t="shared" si="48"/>
        <v>13466.74443</v>
      </c>
      <c r="N14" s="32">
        <f t="shared" si="17"/>
        <v>0</v>
      </c>
      <c r="O14" s="33">
        <v>0.2</v>
      </c>
      <c r="P14" s="33">
        <v>0.75</v>
      </c>
      <c r="Q14" s="33">
        <v>0.9</v>
      </c>
      <c r="R14" s="34">
        <f t="shared" si="49"/>
        <v>20677.28476</v>
      </c>
      <c r="S14" s="34">
        <f t="shared" si="18"/>
        <v>20677.28476</v>
      </c>
      <c r="T14" s="34">
        <f t="shared" si="19"/>
        <v>20677.28476</v>
      </c>
      <c r="U14" s="34">
        <f t="shared" si="20"/>
        <v>40018.04948</v>
      </c>
      <c r="V14" s="34">
        <f t="shared" ref="V14:W14" si="79">S14+(AH14-AD14)*P14</f>
        <v>81882.2364</v>
      </c>
      <c r="W14" s="34">
        <f t="shared" si="79"/>
        <v>57400.25575</v>
      </c>
      <c r="X14" s="35">
        <f t="shared" si="51"/>
        <v>179300.5416</v>
      </c>
      <c r="Y14" s="36">
        <f t="shared" si="2"/>
        <v>-12.3338307</v>
      </c>
      <c r="Z14" s="37">
        <v>0.237</v>
      </c>
      <c r="AA14" s="37">
        <v>0.237</v>
      </c>
      <c r="AB14" s="37">
        <v>0.237</v>
      </c>
      <c r="AC14" s="38">
        <f t="shared" ref="AC14:AE14" si="80">AG14*Z14</f>
        <v>25348.31549</v>
      </c>
      <c r="AD14" s="38">
        <f t="shared" si="80"/>
        <v>25348.31549</v>
      </c>
      <c r="AE14" s="38">
        <f t="shared" si="80"/>
        <v>12674.15775</v>
      </c>
      <c r="AF14" s="39">
        <f t="shared" si="23"/>
        <v>63370.78873</v>
      </c>
      <c r="AG14" s="40">
        <f t="shared" si="24"/>
        <v>106954.9177</v>
      </c>
      <c r="AH14" s="40">
        <f t="shared" si="25"/>
        <v>106954.9177</v>
      </c>
      <c r="AI14" s="40">
        <f t="shared" si="26"/>
        <v>53477.45885</v>
      </c>
      <c r="AJ14" s="41">
        <f t="shared" si="4"/>
        <v>267387.2942</v>
      </c>
      <c r="AK14" s="42">
        <f t="shared" si="27"/>
        <v>103027.349</v>
      </c>
      <c r="AL14" s="42">
        <f t="shared" si="28"/>
        <v>-24195.73636</v>
      </c>
      <c r="AM14" s="42">
        <f t="shared" si="29"/>
        <v>-35766.44809</v>
      </c>
      <c r="AN14" s="43">
        <f t="shared" si="5"/>
        <v>43065.16458</v>
      </c>
      <c r="AO14" s="44">
        <f t="shared" si="30"/>
        <v>0.2857142857</v>
      </c>
      <c r="AP14" s="44">
        <f t="shared" ref="AP14:AQ14" si="81">20/56</f>
        <v>0.3571428571</v>
      </c>
      <c r="AQ14" s="44">
        <f t="shared" si="81"/>
        <v>0.3571428571</v>
      </c>
      <c r="AR14" s="45">
        <f t="shared" si="32"/>
        <v>18379.65863</v>
      </c>
      <c r="AS14" s="45">
        <f t="shared" si="33"/>
        <v>22974.57329</v>
      </c>
      <c r="AT14" s="45">
        <f t="shared" si="34"/>
        <v>22974.57329</v>
      </c>
      <c r="AU14" s="61">
        <f t="shared" si="35"/>
        <v>64328.80521</v>
      </c>
      <c r="AV14" s="47">
        <v>0.7</v>
      </c>
      <c r="AW14" s="47">
        <v>0.2</v>
      </c>
      <c r="AX14" s="47">
        <v>0.1</v>
      </c>
      <c r="AY14" s="48">
        <f t="shared" si="36"/>
        <v>100939.8874</v>
      </c>
      <c r="AZ14" s="48">
        <f t="shared" si="37"/>
        <v>28839.96784</v>
      </c>
      <c r="BA14" s="48">
        <f t="shared" si="38"/>
        <v>14419.98392</v>
      </c>
      <c r="BB14" s="49">
        <f t="shared" si="39"/>
        <v>144199.8392</v>
      </c>
      <c r="BC14" s="50">
        <v>0.2</v>
      </c>
      <c r="BD14" s="50">
        <v>0.4</v>
      </c>
      <c r="BE14" s="50">
        <v>0.4</v>
      </c>
      <c r="BF14" s="51">
        <f t="shared" si="40"/>
        <v>30243.42378</v>
      </c>
      <c r="BG14" s="51">
        <f t="shared" si="41"/>
        <v>60486.84755</v>
      </c>
      <c r="BH14" s="51">
        <f t="shared" si="42"/>
        <v>60486.84755</v>
      </c>
      <c r="BI14" s="52">
        <f t="shared" si="43"/>
        <v>151217.1189</v>
      </c>
      <c r="BJ14" s="53">
        <v>0.8</v>
      </c>
      <c r="BK14" s="53">
        <v>0.2</v>
      </c>
      <c r="BL14" s="53">
        <v>0.0</v>
      </c>
      <c r="BM14" s="54">
        <f t="shared" si="44"/>
        <v>39299.54221</v>
      </c>
      <c r="BN14" s="54">
        <f t="shared" si="45"/>
        <v>9824.885554</v>
      </c>
      <c r="BO14" s="53">
        <f t="shared" si="46"/>
        <v>0</v>
      </c>
      <c r="BP14" s="55">
        <f t="shared" si="54"/>
        <v>49124.42777</v>
      </c>
      <c r="BQ14" s="56">
        <v>1.014</v>
      </c>
      <c r="BR14" s="56">
        <v>1.014</v>
      </c>
      <c r="BS14" s="56">
        <v>1.014</v>
      </c>
      <c r="BT14" s="56">
        <v>1.014</v>
      </c>
      <c r="BU14" s="56">
        <v>1.014</v>
      </c>
    </row>
    <row r="15" ht="15.75" customHeight="1">
      <c r="A15" s="25">
        <v>2036.0</v>
      </c>
      <c r="B15" s="1">
        <f t="shared" si="7"/>
        <v>275642.8405</v>
      </c>
      <c r="C15" s="26">
        <f t="shared" si="8"/>
        <v>1.530958512</v>
      </c>
      <c r="D15" s="27">
        <f t="shared" si="9"/>
        <v>443226.9991</v>
      </c>
      <c r="E15" s="28">
        <f t="shared" si="10"/>
        <v>-12.28733191</v>
      </c>
      <c r="F15" s="29">
        <f t="shared" si="11"/>
        <v>-33869.15071</v>
      </c>
      <c r="G15" s="28">
        <f t="shared" si="12"/>
        <v>-12.28733191</v>
      </c>
      <c r="H15" s="59">
        <f t="shared" si="47"/>
        <v>32982.04152</v>
      </c>
      <c r="I15" s="29">
        <f t="shared" si="13"/>
        <v>13098.35028</v>
      </c>
      <c r="J15" s="28">
        <f t="shared" si="14"/>
        <v>4.751928347</v>
      </c>
      <c r="K15" s="1">
        <f t="shared" si="15"/>
        <v>20770.80043</v>
      </c>
      <c r="L15" s="28">
        <f t="shared" si="16"/>
        <v>7.535403566</v>
      </c>
      <c r="M15" s="28">
        <f t="shared" si="48"/>
        <v>13655.27885</v>
      </c>
      <c r="N15" s="32">
        <f t="shared" si="17"/>
        <v>0</v>
      </c>
      <c r="O15" s="33">
        <v>0.2</v>
      </c>
      <c r="P15" s="33">
        <v>0.75</v>
      </c>
      <c r="Q15" s="33">
        <v>0.9</v>
      </c>
      <c r="R15" s="34">
        <f t="shared" si="49"/>
        <v>20966.76674</v>
      </c>
      <c r="S15" s="34">
        <f t="shared" si="18"/>
        <v>20966.76674</v>
      </c>
      <c r="T15" s="34">
        <f t="shared" si="19"/>
        <v>20966.76674</v>
      </c>
      <c r="U15" s="34">
        <f t="shared" si="20"/>
        <v>40604.03649</v>
      </c>
      <c r="V15" s="34">
        <f t="shared" ref="V15:W15" si="82">S15+(AH15-AD15)*P15</f>
        <v>83110.02544</v>
      </c>
      <c r="W15" s="34">
        <f t="shared" si="82"/>
        <v>58252.72196</v>
      </c>
      <c r="X15" s="35">
        <f t="shared" si="51"/>
        <v>181966.7839</v>
      </c>
      <c r="Y15" s="36">
        <f t="shared" si="2"/>
        <v>-12.28733191</v>
      </c>
      <c r="Z15" s="37">
        <v>0.237</v>
      </c>
      <c r="AA15" s="37">
        <v>0.237</v>
      </c>
      <c r="AB15" s="37">
        <v>0.237</v>
      </c>
      <c r="AC15" s="38">
        <f t="shared" ref="AC15:AE15" si="83">AG15*Z15</f>
        <v>25736.91972</v>
      </c>
      <c r="AD15" s="38">
        <f t="shared" si="83"/>
        <v>25736.91972</v>
      </c>
      <c r="AE15" s="38">
        <f t="shared" si="83"/>
        <v>12868.45986</v>
      </c>
      <c r="AF15" s="39">
        <f t="shared" si="23"/>
        <v>64342.2993</v>
      </c>
      <c r="AG15" s="40">
        <f t="shared" si="24"/>
        <v>108594.598</v>
      </c>
      <c r="AH15" s="40">
        <f t="shared" si="25"/>
        <v>108594.598</v>
      </c>
      <c r="AI15" s="40">
        <f t="shared" si="26"/>
        <v>54297.29899</v>
      </c>
      <c r="AJ15" s="41">
        <f t="shared" si="4"/>
        <v>271486.4949</v>
      </c>
      <c r="AK15" s="42">
        <f t="shared" si="27"/>
        <v>104436.0041</v>
      </c>
      <c r="AL15" s="42">
        <f t="shared" si="28"/>
        <v>-24568.20448</v>
      </c>
      <c r="AM15" s="42">
        <f t="shared" si="29"/>
        <v>-36284.04226</v>
      </c>
      <c r="AN15" s="43">
        <f t="shared" si="5"/>
        <v>43583.75736</v>
      </c>
      <c r="AO15" s="44">
        <f t="shared" si="30"/>
        <v>0.2857142857</v>
      </c>
      <c r="AP15" s="44">
        <f t="shared" ref="AP15:AQ15" si="84">20/56</f>
        <v>0.3571428571</v>
      </c>
      <c r="AQ15" s="44">
        <f t="shared" si="84"/>
        <v>0.3571428571</v>
      </c>
      <c r="AR15" s="45">
        <f t="shared" si="32"/>
        <v>18636.97385</v>
      </c>
      <c r="AS15" s="45">
        <f t="shared" si="33"/>
        <v>23296.21732</v>
      </c>
      <c r="AT15" s="45">
        <f t="shared" si="34"/>
        <v>23296.21732</v>
      </c>
      <c r="AU15" s="61">
        <f t="shared" si="35"/>
        <v>65229.40849</v>
      </c>
      <c r="AV15" s="47">
        <v>0.7</v>
      </c>
      <c r="AW15" s="47">
        <v>0.2</v>
      </c>
      <c r="AX15" s="47">
        <v>0.1</v>
      </c>
      <c r="AY15" s="48">
        <f t="shared" si="36"/>
        <v>102353.0459</v>
      </c>
      <c r="AZ15" s="48">
        <f t="shared" si="37"/>
        <v>29243.72739</v>
      </c>
      <c r="BA15" s="48">
        <f t="shared" si="38"/>
        <v>14621.8637</v>
      </c>
      <c r="BB15" s="49">
        <f t="shared" si="39"/>
        <v>146218.637</v>
      </c>
      <c r="BC15" s="50">
        <v>0.2</v>
      </c>
      <c r="BD15" s="50">
        <v>0.4</v>
      </c>
      <c r="BE15" s="50">
        <v>0.4</v>
      </c>
      <c r="BF15" s="51">
        <f t="shared" si="40"/>
        <v>30666.83171</v>
      </c>
      <c r="BG15" s="51">
        <f t="shared" si="41"/>
        <v>61333.66342</v>
      </c>
      <c r="BH15" s="51">
        <f t="shared" si="42"/>
        <v>61333.66342</v>
      </c>
      <c r="BI15" s="52">
        <f t="shared" si="43"/>
        <v>153334.1585</v>
      </c>
      <c r="BJ15" s="53">
        <v>0.8</v>
      </c>
      <c r="BK15" s="53">
        <v>0.2</v>
      </c>
      <c r="BL15" s="53">
        <v>0.0</v>
      </c>
      <c r="BM15" s="54">
        <f t="shared" si="44"/>
        <v>39849.73581</v>
      </c>
      <c r="BN15" s="54">
        <f t="shared" si="45"/>
        <v>9962.433951</v>
      </c>
      <c r="BO15" s="53">
        <f t="shared" si="46"/>
        <v>0</v>
      </c>
      <c r="BP15" s="55">
        <f t="shared" si="54"/>
        <v>49812.16976</v>
      </c>
      <c r="BQ15" s="56">
        <v>1.014</v>
      </c>
      <c r="BR15" s="56">
        <v>1.014</v>
      </c>
      <c r="BS15" s="56">
        <v>1.014</v>
      </c>
      <c r="BT15" s="56">
        <v>1.014</v>
      </c>
      <c r="BU15" s="56">
        <v>1.014</v>
      </c>
    </row>
    <row r="16" ht="15.75" customHeight="1">
      <c r="A16" s="25">
        <v>2037.0</v>
      </c>
      <c r="B16" s="1">
        <f t="shared" si="7"/>
        <v>279857.268</v>
      </c>
      <c r="C16" s="26">
        <f t="shared" si="8"/>
        <v>1.528945012</v>
      </c>
      <c r="D16" s="27">
        <f t="shared" si="9"/>
        <v>449588.1048</v>
      </c>
      <c r="E16" s="28">
        <f t="shared" si="10"/>
        <v>-12.24161779</v>
      </c>
      <c r="F16" s="29">
        <f t="shared" si="11"/>
        <v>-34259.0571</v>
      </c>
      <c r="G16" s="28">
        <f t="shared" si="12"/>
        <v>-12.24161779</v>
      </c>
      <c r="H16" s="59">
        <f t="shared" si="47"/>
        <v>33443.79011</v>
      </c>
      <c r="I16" s="29">
        <f t="shared" si="13"/>
        <v>13197.46546</v>
      </c>
      <c r="J16" s="28">
        <f t="shared" si="14"/>
        <v>4.715784427</v>
      </c>
      <c r="K16" s="1">
        <f t="shared" si="15"/>
        <v>21061.59164</v>
      </c>
      <c r="L16" s="28">
        <f t="shared" si="16"/>
        <v>7.525833362</v>
      </c>
      <c r="M16" s="28">
        <f t="shared" si="48"/>
        <v>13846.45276</v>
      </c>
      <c r="N16" s="32">
        <f t="shared" si="17"/>
        <v>0</v>
      </c>
      <c r="O16" s="33">
        <v>0.2</v>
      </c>
      <c r="P16" s="33">
        <v>0.75</v>
      </c>
      <c r="Q16" s="33">
        <v>0.9</v>
      </c>
      <c r="R16" s="34">
        <f t="shared" si="49"/>
        <v>21260.30148</v>
      </c>
      <c r="S16" s="34">
        <f t="shared" si="18"/>
        <v>21260.30148</v>
      </c>
      <c r="T16" s="34">
        <f t="shared" si="19"/>
        <v>21260.30148</v>
      </c>
      <c r="U16" s="34">
        <f t="shared" si="20"/>
        <v>41198.20968</v>
      </c>
      <c r="V16" s="34">
        <f t="shared" ref="V16:W16" si="85">S16+(AH16-AD16)*P16</f>
        <v>84354.94768</v>
      </c>
      <c r="W16" s="34">
        <f t="shared" si="85"/>
        <v>59117.0892</v>
      </c>
      <c r="X16" s="35">
        <f t="shared" si="51"/>
        <v>184670.2466</v>
      </c>
      <c r="Y16" s="36">
        <f t="shared" si="2"/>
        <v>-12.24161779</v>
      </c>
      <c r="Z16" s="37">
        <v>0.237</v>
      </c>
      <c r="AA16" s="37">
        <v>0.237</v>
      </c>
      <c r="AB16" s="37">
        <v>0.237</v>
      </c>
      <c r="AC16" s="38">
        <f t="shared" ref="AC16:AE16" si="86">AG16*Z16</f>
        <v>26130.94128</v>
      </c>
      <c r="AD16" s="38">
        <f t="shared" si="86"/>
        <v>26130.94128</v>
      </c>
      <c r="AE16" s="38">
        <f t="shared" si="86"/>
        <v>13065.47064</v>
      </c>
      <c r="AF16" s="39">
        <f t="shared" si="23"/>
        <v>65327.35321</v>
      </c>
      <c r="AG16" s="40">
        <f t="shared" si="24"/>
        <v>110257.1362</v>
      </c>
      <c r="AH16" s="40">
        <f t="shared" si="25"/>
        <v>110257.1362</v>
      </c>
      <c r="AI16" s="40">
        <f t="shared" si="26"/>
        <v>55128.56811</v>
      </c>
      <c r="AJ16" s="41">
        <f t="shared" si="4"/>
        <v>275642.8405</v>
      </c>
      <c r="AK16" s="42">
        <f t="shared" si="27"/>
        <v>105864.4035</v>
      </c>
      <c r="AL16" s="42">
        <f t="shared" si="28"/>
        <v>-24945.86403</v>
      </c>
      <c r="AM16" s="42">
        <f t="shared" si="29"/>
        <v>-36808.8712</v>
      </c>
      <c r="AN16" s="43">
        <f t="shared" si="5"/>
        <v>44109.66825</v>
      </c>
      <c r="AO16" s="44">
        <f t="shared" si="30"/>
        <v>0.2857142857</v>
      </c>
      <c r="AP16" s="44">
        <f t="shared" ref="AP16:AQ16" si="87">20/56</f>
        <v>0.3571428571</v>
      </c>
      <c r="AQ16" s="44">
        <f t="shared" si="87"/>
        <v>0.3571428571</v>
      </c>
      <c r="AR16" s="45">
        <f t="shared" si="32"/>
        <v>18897.89149</v>
      </c>
      <c r="AS16" s="45">
        <f t="shared" si="33"/>
        <v>23622.36436</v>
      </c>
      <c r="AT16" s="45">
        <f t="shared" si="34"/>
        <v>23622.36436</v>
      </c>
      <c r="AU16" s="61">
        <f t="shared" si="35"/>
        <v>66142.62021</v>
      </c>
      <c r="AV16" s="47">
        <v>0.7</v>
      </c>
      <c r="AW16" s="47">
        <v>0.2</v>
      </c>
      <c r="AX16" s="47">
        <v>0.1</v>
      </c>
      <c r="AY16" s="48">
        <f t="shared" si="36"/>
        <v>103785.9885</v>
      </c>
      <c r="AZ16" s="48">
        <f t="shared" si="37"/>
        <v>29653.13958</v>
      </c>
      <c r="BA16" s="48">
        <f t="shared" si="38"/>
        <v>14826.56979</v>
      </c>
      <c r="BB16" s="49">
        <f t="shared" si="39"/>
        <v>148265.6979</v>
      </c>
      <c r="BC16" s="50">
        <v>0.2</v>
      </c>
      <c r="BD16" s="50">
        <v>0.4</v>
      </c>
      <c r="BE16" s="50">
        <v>0.4</v>
      </c>
      <c r="BF16" s="51">
        <f t="shared" si="40"/>
        <v>31096.16735</v>
      </c>
      <c r="BG16" s="51">
        <f t="shared" si="41"/>
        <v>62192.3347</v>
      </c>
      <c r="BH16" s="51">
        <f t="shared" si="42"/>
        <v>62192.3347</v>
      </c>
      <c r="BI16" s="52">
        <f t="shared" si="43"/>
        <v>155480.8368</v>
      </c>
      <c r="BJ16" s="53">
        <v>0.8</v>
      </c>
      <c r="BK16" s="53">
        <v>0.2</v>
      </c>
      <c r="BL16" s="53">
        <v>0.0</v>
      </c>
      <c r="BM16" s="54">
        <f t="shared" si="44"/>
        <v>40407.63211</v>
      </c>
      <c r="BN16" s="54">
        <f t="shared" si="45"/>
        <v>10101.90803</v>
      </c>
      <c r="BO16" s="53">
        <f t="shared" si="46"/>
        <v>0</v>
      </c>
      <c r="BP16" s="55">
        <f t="shared" ref="BP16:BP17" si="91">BP15*BQ16</f>
        <v>50509.54013</v>
      </c>
      <c r="BQ16" s="56">
        <v>1.014</v>
      </c>
      <c r="BR16" s="56">
        <v>1.014</v>
      </c>
      <c r="BS16" s="56">
        <v>1.014</v>
      </c>
      <c r="BT16" s="56">
        <v>1.014</v>
      </c>
      <c r="BU16" s="56">
        <v>1.014</v>
      </c>
    </row>
    <row r="17" ht="15.75" customHeight="1">
      <c r="A17" s="25">
        <v>2038.0</v>
      </c>
      <c r="B17" s="1">
        <f t="shared" si="7"/>
        <v>284130.6505</v>
      </c>
      <c r="C17" s="26">
        <f t="shared" si="8"/>
        <v>1.526986438</v>
      </c>
      <c r="D17" s="27">
        <f t="shared" si="9"/>
        <v>456038.219</v>
      </c>
      <c r="E17" s="28">
        <f t="shared" si="10"/>
        <v>-12.19665934</v>
      </c>
      <c r="F17" s="29">
        <f t="shared" si="11"/>
        <v>-34654.44754</v>
      </c>
      <c r="G17" s="28">
        <f t="shared" si="12"/>
        <v>-12.19665934</v>
      </c>
      <c r="H17" s="59">
        <f t="shared" si="47"/>
        <v>33912.00317</v>
      </c>
      <c r="I17" s="29">
        <f t="shared" si="13"/>
        <v>13297.99362</v>
      </c>
      <c r="J17" s="28">
        <f t="shared" si="14"/>
        <v>4.680239034</v>
      </c>
      <c r="K17" s="1">
        <f t="shared" si="15"/>
        <v>21356.45392</v>
      </c>
      <c r="L17" s="28">
        <f t="shared" si="16"/>
        <v>7.51642031</v>
      </c>
      <c r="M17" s="28">
        <f t="shared" si="48"/>
        <v>14040.3031</v>
      </c>
      <c r="N17" s="32">
        <f t="shared" si="17"/>
        <v>0</v>
      </c>
      <c r="O17" s="33">
        <v>0.2</v>
      </c>
      <c r="P17" s="33">
        <v>0.75</v>
      </c>
      <c r="Q17" s="33">
        <v>0.9</v>
      </c>
      <c r="R17" s="34">
        <f t="shared" si="49"/>
        <v>21557.9457</v>
      </c>
      <c r="S17" s="34">
        <f t="shared" si="18"/>
        <v>21557.9457</v>
      </c>
      <c r="T17" s="34">
        <f t="shared" si="19"/>
        <v>21557.9457</v>
      </c>
      <c r="U17" s="34">
        <f t="shared" si="20"/>
        <v>41800.69355</v>
      </c>
      <c r="V17" s="34">
        <f t="shared" ref="V17:W17" si="88">S17+(AH17-AD17)*P17</f>
        <v>85617.27434</v>
      </c>
      <c r="W17" s="34">
        <f t="shared" si="88"/>
        <v>59993.54289</v>
      </c>
      <c r="X17" s="35">
        <f t="shared" si="51"/>
        <v>187411.5108</v>
      </c>
      <c r="Y17" s="36">
        <f t="shared" si="2"/>
        <v>-12.19665934</v>
      </c>
      <c r="Z17" s="37">
        <v>0.237</v>
      </c>
      <c r="AA17" s="37">
        <v>0.237</v>
      </c>
      <c r="AB17" s="37">
        <v>0.237</v>
      </c>
      <c r="AC17" s="38">
        <f t="shared" ref="AC17:AE17" si="89">AG17*Z17</f>
        <v>26530.46901</v>
      </c>
      <c r="AD17" s="38">
        <f t="shared" si="89"/>
        <v>26530.46901</v>
      </c>
      <c r="AE17" s="38">
        <f t="shared" si="89"/>
        <v>13265.2345</v>
      </c>
      <c r="AF17" s="39">
        <f t="shared" si="23"/>
        <v>66326.17252</v>
      </c>
      <c r="AG17" s="40">
        <f t="shared" si="24"/>
        <v>111942.9072</v>
      </c>
      <c r="AH17" s="40">
        <f t="shared" si="25"/>
        <v>111942.9072</v>
      </c>
      <c r="AI17" s="40">
        <f t="shared" si="26"/>
        <v>55971.4536</v>
      </c>
      <c r="AJ17" s="41">
        <f t="shared" si="4"/>
        <v>279857.268</v>
      </c>
      <c r="AK17" s="42">
        <f t="shared" si="27"/>
        <v>107312.8106</v>
      </c>
      <c r="AL17" s="42">
        <f t="shared" si="28"/>
        <v>-25328.80067</v>
      </c>
      <c r="AM17" s="42">
        <f t="shared" si="29"/>
        <v>-37341.04267</v>
      </c>
      <c r="AN17" s="43">
        <f t="shared" si="5"/>
        <v>44642.96724</v>
      </c>
      <c r="AO17" s="44">
        <f t="shared" si="30"/>
        <v>0.2857142857</v>
      </c>
      <c r="AP17" s="44">
        <f t="shared" ref="AP17:AQ17" si="90">20/56</f>
        <v>0.3571428571</v>
      </c>
      <c r="AQ17" s="44">
        <f t="shared" si="90"/>
        <v>0.3571428571</v>
      </c>
      <c r="AR17" s="45">
        <f t="shared" si="32"/>
        <v>19162.46197</v>
      </c>
      <c r="AS17" s="45">
        <f t="shared" si="33"/>
        <v>23953.07746</v>
      </c>
      <c r="AT17" s="45">
        <f t="shared" si="34"/>
        <v>23953.07746</v>
      </c>
      <c r="AU17" s="61">
        <f t="shared" si="35"/>
        <v>67068.61689</v>
      </c>
      <c r="AV17" s="47">
        <v>0.7</v>
      </c>
      <c r="AW17" s="47">
        <v>0.2</v>
      </c>
      <c r="AX17" s="47">
        <v>0.1</v>
      </c>
      <c r="AY17" s="48">
        <f t="shared" si="36"/>
        <v>105238.9924</v>
      </c>
      <c r="AZ17" s="48">
        <f t="shared" si="37"/>
        <v>30068.28353</v>
      </c>
      <c r="BA17" s="48">
        <f t="shared" si="38"/>
        <v>15034.14176</v>
      </c>
      <c r="BB17" s="49">
        <f t="shared" si="39"/>
        <v>150341.4176</v>
      </c>
      <c r="BC17" s="50">
        <v>0.2</v>
      </c>
      <c r="BD17" s="50">
        <v>0.4</v>
      </c>
      <c r="BE17" s="50">
        <v>0.4</v>
      </c>
      <c r="BF17" s="51">
        <f t="shared" si="40"/>
        <v>31531.5137</v>
      </c>
      <c r="BG17" s="51">
        <f t="shared" si="41"/>
        <v>63063.02739</v>
      </c>
      <c r="BH17" s="51">
        <f t="shared" si="42"/>
        <v>63063.02739</v>
      </c>
      <c r="BI17" s="52">
        <f t="shared" si="43"/>
        <v>157657.5685</v>
      </c>
      <c r="BJ17" s="53">
        <v>0.8</v>
      </c>
      <c r="BK17" s="53">
        <v>0.2</v>
      </c>
      <c r="BL17" s="53">
        <v>0.0</v>
      </c>
      <c r="BM17" s="54">
        <f t="shared" si="44"/>
        <v>40973.33896</v>
      </c>
      <c r="BN17" s="54">
        <f t="shared" si="45"/>
        <v>10243.33474</v>
      </c>
      <c r="BO17" s="53">
        <f t="shared" si="46"/>
        <v>0</v>
      </c>
      <c r="BP17" s="55">
        <f t="shared" si="91"/>
        <v>51216.6737</v>
      </c>
      <c r="BQ17" s="56">
        <v>1.014</v>
      </c>
      <c r="BR17" s="56">
        <v>1.014</v>
      </c>
      <c r="BS17" s="56">
        <v>1.014</v>
      </c>
      <c r="BT17" s="56">
        <v>1.014</v>
      </c>
      <c r="BU17" s="56">
        <v>1.014</v>
      </c>
    </row>
    <row r="18" ht="15.75" customHeight="1">
      <c r="A18" s="25">
        <v>2039.0</v>
      </c>
      <c r="B18" s="1">
        <f t="shared" si="7"/>
        <v>288463.8398</v>
      </c>
      <c r="C18" s="26">
        <f t="shared" si="8"/>
        <v>1.525069295</v>
      </c>
      <c r="D18" s="27">
        <f t="shared" si="9"/>
        <v>462578.6143</v>
      </c>
      <c r="E18" s="28">
        <f t="shared" si="10"/>
        <v>-12.15243636</v>
      </c>
      <c r="F18" s="29">
        <f t="shared" si="11"/>
        <v>-35055.38456</v>
      </c>
      <c r="G18" s="28">
        <f t="shared" si="12"/>
        <v>-12.15243636</v>
      </c>
      <c r="H18" s="59">
        <f t="shared" si="47"/>
        <v>34386.77121</v>
      </c>
      <c r="I18" s="29">
        <f t="shared" si="13"/>
        <v>13399.94028</v>
      </c>
      <c r="J18" s="28">
        <f t="shared" si="14"/>
        <v>4.64527557</v>
      </c>
      <c r="K18" s="1">
        <f t="shared" si="15"/>
        <v>21655.44428</v>
      </c>
      <c r="L18" s="28">
        <f t="shared" si="16"/>
        <v>7.50716079</v>
      </c>
      <c r="M18" s="28">
        <f t="shared" si="48"/>
        <v>14236.86734</v>
      </c>
      <c r="N18" s="32">
        <f t="shared" si="17"/>
        <v>0</v>
      </c>
      <c r="O18" s="33">
        <v>0.2</v>
      </c>
      <c r="P18" s="33">
        <v>0.75</v>
      </c>
      <c r="Q18" s="33">
        <v>0.9</v>
      </c>
      <c r="R18" s="34">
        <f t="shared" si="49"/>
        <v>21859.75694</v>
      </c>
      <c r="S18" s="34">
        <f t="shared" si="18"/>
        <v>21859.75694</v>
      </c>
      <c r="T18" s="34">
        <f t="shared" si="19"/>
        <v>21859.75694</v>
      </c>
      <c r="U18" s="34">
        <f t="shared" si="20"/>
        <v>42411.6088</v>
      </c>
      <c r="V18" s="34">
        <f t="shared" ref="V18:W18" si="92">S18+(AH18-AD18)*P18</f>
        <v>86897.26285</v>
      </c>
      <c r="W18" s="34">
        <f t="shared" si="92"/>
        <v>60882.26048</v>
      </c>
      <c r="X18" s="35">
        <f t="shared" si="51"/>
        <v>190191.1321</v>
      </c>
      <c r="Y18" s="36">
        <f t="shared" si="2"/>
        <v>-12.15243636</v>
      </c>
      <c r="Z18" s="37">
        <v>0.237</v>
      </c>
      <c r="AA18" s="37">
        <v>0.237</v>
      </c>
      <c r="AB18" s="37">
        <v>0.237</v>
      </c>
      <c r="AC18" s="38">
        <f t="shared" ref="AC18:AE18" si="93">AG18*Z18</f>
        <v>26935.58567</v>
      </c>
      <c r="AD18" s="38">
        <f t="shared" si="93"/>
        <v>26935.58567</v>
      </c>
      <c r="AE18" s="38">
        <f t="shared" si="93"/>
        <v>13467.79284</v>
      </c>
      <c r="AF18" s="39">
        <f t="shared" si="23"/>
        <v>67338.96418</v>
      </c>
      <c r="AG18" s="40">
        <f t="shared" si="24"/>
        <v>113652.2602</v>
      </c>
      <c r="AH18" s="40">
        <f t="shared" si="25"/>
        <v>113652.2602</v>
      </c>
      <c r="AI18" s="40">
        <f t="shared" si="26"/>
        <v>56826.13011</v>
      </c>
      <c r="AJ18" s="41">
        <f t="shared" si="4"/>
        <v>284130.6505</v>
      </c>
      <c r="AK18" s="42">
        <f t="shared" si="27"/>
        <v>108781.4998</v>
      </c>
      <c r="AL18" s="42">
        <f t="shared" si="28"/>
        <v>-25717.09398</v>
      </c>
      <c r="AM18" s="42">
        <f t="shared" si="29"/>
        <v>-37880.66232</v>
      </c>
      <c r="AN18" s="43">
        <f t="shared" si="5"/>
        <v>45183.74354</v>
      </c>
      <c r="AO18" s="44">
        <f t="shared" si="30"/>
        <v>0.2857142857</v>
      </c>
      <c r="AP18" s="44">
        <f t="shared" ref="AP18:AQ18" si="94">20/56</f>
        <v>0.3571428571</v>
      </c>
      <c r="AQ18" s="44">
        <f t="shared" si="94"/>
        <v>0.3571428571</v>
      </c>
      <c r="AR18" s="45">
        <f t="shared" si="32"/>
        <v>19430.73644</v>
      </c>
      <c r="AS18" s="45">
        <f t="shared" si="33"/>
        <v>24288.42055</v>
      </c>
      <c r="AT18" s="45">
        <f t="shared" si="34"/>
        <v>24288.42055</v>
      </c>
      <c r="AU18" s="61">
        <f t="shared" si="35"/>
        <v>68007.57753</v>
      </c>
      <c r="AV18" s="47">
        <v>0.7</v>
      </c>
      <c r="AW18" s="47">
        <v>0.2</v>
      </c>
      <c r="AX18" s="47">
        <v>0.1</v>
      </c>
      <c r="AY18" s="48">
        <f t="shared" si="36"/>
        <v>106712.3382</v>
      </c>
      <c r="AZ18" s="48">
        <f t="shared" si="37"/>
        <v>30489.2395</v>
      </c>
      <c r="BA18" s="48">
        <f t="shared" si="38"/>
        <v>15244.61975</v>
      </c>
      <c r="BB18" s="49">
        <f t="shared" si="39"/>
        <v>152446.1975</v>
      </c>
      <c r="BC18" s="50">
        <v>0.2</v>
      </c>
      <c r="BD18" s="50">
        <v>0.4</v>
      </c>
      <c r="BE18" s="50">
        <v>0.4</v>
      </c>
      <c r="BF18" s="51">
        <f t="shared" si="40"/>
        <v>31972.95489</v>
      </c>
      <c r="BG18" s="51">
        <f t="shared" si="41"/>
        <v>63945.90977</v>
      </c>
      <c r="BH18" s="51">
        <f t="shared" si="42"/>
        <v>63945.90977</v>
      </c>
      <c r="BI18" s="52">
        <f t="shared" si="43"/>
        <v>159864.7744</v>
      </c>
      <c r="BJ18" s="53">
        <v>0.8</v>
      </c>
      <c r="BK18" s="53">
        <v>0.2</v>
      </c>
      <c r="BL18" s="53">
        <v>0.0</v>
      </c>
      <c r="BM18" s="54">
        <f t="shared" si="44"/>
        <v>41546.9657</v>
      </c>
      <c r="BN18" s="54">
        <f t="shared" si="45"/>
        <v>10386.74143</v>
      </c>
      <c r="BO18" s="53">
        <f t="shared" si="46"/>
        <v>0</v>
      </c>
      <c r="BP18" s="55">
        <f t="shared" ref="BP18:BP20" si="98">BP17*BQ16</f>
        <v>51933.70713</v>
      </c>
      <c r="BQ18" s="56">
        <v>1.014</v>
      </c>
      <c r="BR18" s="56">
        <v>1.014</v>
      </c>
      <c r="BS18" s="56">
        <v>1.014</v>
      </c>
      <c r="BT18" s="56">
        <v>1.014</v>
      </c>
      <c r="BU18" s="56">
        <v>1.014</v>
      </c>
    </row>
    <row r="19" ht="15.75" customHeight="1">
      <c r="A19" s="25">
        <v>2040.0</v>
      </c>
      <c r="B19" s="1">
        <f t="shared" si="7"/>
        <v>292857.6848</v>
      </c>
      <c r="C19" s="26">
        <f t="shared" si="8"/>
        <v>1.523187425</v>
      </c>
      <c r="D19" s="27">
        <f t="shared" si="9"/>
        <v>469210.5661</v>
      </c>
      <c r="E19" s="28">
        <f t="shared" si="10"/>
        <v>-12.10893257</v>
      </c>
      <c r="F19" s="29">
        <f t="shared" si="11"/>
        <v>-35461.93958</v>
      </c>
      <c r="G19" s="28">
        <f t="shared" si="12"/>
        <v>-12.10893257</v>
      </c>
      <c r="H19" s="59">
        <f t="shared" si="47"/>
        <v>34868.18601</v>
      </c>
      <c r="I19" s="29">
        <f t="shared" si="13"/>
        <v>13503.31908</v>
      </c>
      <c r="J19" s="28">
        <f t="shared" si="14"/>
        <v>4.610880909</v>
      </c>
      <c r="K19" s="1">
        <f t="shared" si="15"/>
        <v>21958.6205</v>
      </c>
      <c r="L19" s="28">
        <f t="shared" si="16"/>
        <v>7.498051661</v>
      </c>
      <c r="M19" s="28">
        <f t="shared" si="48"/>
        <v>14436.18348</v>
      </c>
      <c r="N19" s="32">
        <f t="shared" si="17"/>
        <v>0</v>
      </c>
      <c r="O19" s="33">
        <v>0.2</v>
      </c>
      <c r="P19" s="33">
        <v>0.75</v>
      </c>
      <c r="Q19" s="33">
        <v>0.9</v>
      </c>
      <c r="R19" s="34">
        <f t="shared" si="49"/>
        <v>22165.79353</v>
      </c>
      <c r="S19" s="34">
        <f t="shared" si="18"/>
        <v>22165.79353</v>
      </c>
      <c r="T19" s="34">
        <f t="shared" si="19"/>
        <v>22165.79353</v>
      </c>
      <c r="U19" s="34">
        <f t="shared" si="20"/>
        <v>43031.07538</v>
      </c>
      <c r="V19" s="34">
        <f t="shared" ref="V19:W19" si="95">S19+(AH19-AD19)*P19</f>
        <v>88195.16648</v>
      </c>
      <c r="W19" s="34">
        <f t="shared" si="95"/>
        <v>61783.4173</v>
      </c>
      <c r="X19" s="35">
        <f t="shared" si="51"/>
        <v>193009.6592</v>
      </c>
      <c r="Y19" s="36">
        <f t="shared" si="2"/>
        <v>-12.10893257</v>
      </c>
      <c r="Z19" s="37">
        <v>0.237</v>
      </c>
      <c r="AA19" s="37">
        <v>0.237</v>
      </c>
      <c r="AB19" s="37">
        <v>0.237</v>
      </c>
      <c r="AC19" s="38">
        <f t="shared" ref="AC19:AE19" si="96">AG19*Z19</f>
        <v>27346.37202</v>
      </c>
      <c r="AD19" s="38">
        <f t="shared" si="96"/>
        <v>27346.37202</v>
      </c>
      <c r="AE19" s="38">
        <f t="shared" si="96"/>
        <v>13673.18601</v>
      </c>
      <c r="AF19" s="39">
        <f t="shared" si="23"/>
        <v>68365.93004</v>
      </c>
      <c r="AG19" s="40">
        <f t="shared" si="24"/>
        <v>115385.5359</v>
      </c>
      <c r="AH19" s="40">
        <f t="shared" si="25"/>
        <v>115385.5359</v>
      </c>
      <c r="AI19" s="40">
        <f t="shared" si="26"/>
        <v>57692.76797</v>
      </c>
      <c r="AJ19" s="41">
        <f t="shared" si="4"/>
        <v>288463.8398</v>
      </c>
      <c r="AK19" s="42">
        <f t="shared" si="27"/>
        <v>110270.7527</v>
      </c>
      <c r="AL19" s="42">
        <f t="shared" si="28"/>
        <v>-26110.82144</v>
      </c>
      <c r="AM19" s="42">
        <f t="shared" si="29"/>
        <v>-38427.83566</v>
      </c>
      <c r="AN19" s="43">
        <f t="shared" si="5"/>
        <v>45732.09558</v>
      </c>
      <c r="AO19" s="44">
        <f t="shared" si="30"/>
        <v>0.2857142857</v>
      </c>
      <c r="AP19" s="44">
        <f t="shared" ref="AP19:AQ19" si="97">20/56</f>
        <v>0.3571428571</v>
      </c>
      <c r="AQ19" s="44">
        <f t="shared" si="97"/>
        <v>0.3571428571</v>
      </c>
      <c r="AR19" s="45">
        <f t="shared" si="32"/>
        <v>19702.76675</v>
      </c>
      <c r="AS19" s="45">
        <f t="shared" si="33"/>
        <v>24628.45843</v>
      </c>
      <c r="AT19" s="45">
        <f t="shared" si="34"/>
        <v>24628.45843</v>
      </c>
      <c r="AU19" s="61">
        <f t="shared" si="35"/>
        <v>68959.68361</v>
      </c>
      <c r="AV19" s="47">
        <v>0.7</v>
      </c>
      <c r="AW19" s="47">
        <v>0.2</v>
      </c>
      <c r="AX19" s="47">
        <v>0.1</v>
      </c>
      <c r="AY19" s="48">
        <f t="shared" si="36"/>
        <v>108206.311</v>
      </c>
      <c r="AZ19" s="48">
        <f t="shared" si="37"/>
        <v>30916.08885</v>
      </c>
      <c r="BA19" s="48">
        <f t="shared" si="38"/>
        <v>15458.04443</v>
      </c>
      <c r="BB19" s="49">
        <f t="shared" si="39"/>
        <v>154580.4443</v>
      </c>
      <c r="BC19" s="50">
        <v>0.2</v>
      </c>
      <c r="BD19" s="50">
        <v>0.4</v>
      </c>
      <c r="BE19" s="50">
        <v>0.4</v>
      </c>
      <c r="BF19" s="51">
        <f t="shared" si="40"/>
        <v>32420.57626</v>
      </c>
      <c r="BG19" s="51">
        <f t="shared" si="41"/>
        <v>64841.15251</v>
      </c>
      <c r="BH19" s="51">
        <f t="shared" si="42"/>
        <v>64841.15251</v>
      </c>
      <c r="BI19" s="52">
        <f t="shared" si="43"/>
        <v>162102.8813</v>
      </c>
      <c r="BJ19" s="53">
        <v>0.8</v>
      </c>
      <c r="BK19" s="53">
        <v>0.2</v>
      </c>
      <c r="BL19" s="53">
        <v>0.0</v>
      </c>
      <c r="BM19" s="54">
        <f t="shared" si="44"/>
        <v>42128.62322</v>
      </c>
      <c r="BN19" s="54">
        <f t="shared" si="45"/>
        <v>10532.15581</v>
      </c>
      <c r="BO19" s="53">
        <f t="shared" si="46"/>
        <v>0</v>
      </c>
      <c r="BP19" s="55">
        <f t="shared" si="98"/>
        <v>52660.77903</v>
      </c>
      <c r="BQ19" s="56">
        <v>1.014</v>
      </c>
      <c r="BR19" s="56">
        <v>1.014</v>
      </c>
      <c r="BS19" s="56">
        <v>1.014</v>
      </c>
      <c r="BT19" s="56">
        <v>1.014</v>
      </c>
      <c r="BU19" s="56">
        <v>1.014</v>
      </c>
    </row>
    <row r="20" ht="15.75" customHeight="1">
      <c r="A20" s="25">
        <v>2041.0</v>
      </c>
      <c r="B20" s="1">
        <f t="shared" si="7"/>
        <v>297313.0396</v>
      </c>
      <c r="C20" s="26">
        <f t="shared" si="8"/>
        <v>1.52133785</v>
      </c>
      <c r="D20" s="27">
        <f t="shared" si="9"/>
        <v>475935.3612</v>
      </c>
      <c r="E20" s="28">
        <f t="shared" si="10"/>
        <v>-12.06613358</v>
      </c>
      <c r="F20" s="29">
        <f t="shared" si="11"/>
        <v>-35874.1885</v>
      </c>
      <c r="G20" s="28">
        <f t="shared" si="12"/>
        <v>-12.06613358</v>
      </c>
      <c r="H20" s="59">
        <f t="shared" si="47"/>
        <v>35356.34061</v>
      </c>
      <c r="I20" s="29">
        <f t="shared" si="13"/>
        <v>13608.14732</v>
      </c>
      <c r="J20" s="28">
        <f t="shared" si="14"/>
        <v>4.577043555</v>
      </c>
      <c r="K20" s="1">
        <f t="shared" si="15"/>
        <v>22266.04119</v>
      </c>
      <c r="L20" s="28">
        <f t="shared" si="16"/>
        <v>7.489090023</v>
      </c>
      <c r="M20" s="28">
        <f t="shared" si="48"/>
        <v>14638.29005</v>
      </c>
      <c r="N20" s="32">
        <f t="shared" si="17"/>
        <v>0</v>
      </c>
      <c r="O20" s="33">
        <v>0.2</v>
      </c>
      <c r="P20" s="33">
        <v>0.75</v>
      </c>
      <c r="Q20" s="33">
        <v>0.9</v>
      </c>
      <c r="R20" s="34">
        <f t="shared" si="49"/>
        <v>22476.11464</v>
      </c>
      <c r="S20" s="34">
        <f t="shared" si="18"/>
        <v>22476.11464</v>
      </c>
      <c r="T20" s="34">
        <f t="shared" si="19"/>
        <v>22476.11464</v>
      </c>
      <c r="U20" s="34">
        <f t="shared" si="20"/>
        <v>43659.21384</v>
      </c>
      <c r="V20" s="34">
        <f t="shared" ref="V20:W20" si="99">S20+(AH20-AD20)*P20</f>
        <v>89511.23869</v>
      </c>
      <c r="W20" s="34">
        <f t="shared" si="99"/>
        <v>62697.18907</v>
      </c>
      <c r="X20" s="35">
        <f t="shared" si="51"/>
        <v>195867.6416</v>
      </c>
      <c r="Y20" s="36">
        <f t="shared" si="2"/>
        <v>-12.06613358</v>
      </c>
      <c r="Z20" s="37">
        <v>0.237</v>
      </c>
      <c r="AA20" s="37">
        <v>0.237</v>
      </c>
      <c r="AB20" s="37">
        <v>0.237</v>
      </c>
      <c r="AC20" s="38">
        <f t="shared" ref="AC20:AE20" si="100">AG20*Z20</f>
        <v>27762.90852</v>
      </c>
      <c r="AD20" s="38">
        <f t="shared" si="100"/>
        <v>27762.90852</v>
      </c>
      <c r="AE20" s="38">
        <f t="shared" si="100"/>
        <v>13881.45426</v>
      </c>
      <c r="AF20" s="39">
        <f t="shared" si="23"/>
        <v>69407.27129</v>
      </c>
      <c r="AG20" s="40">
        <f t="shared" si="24"/>
        <v>117143.0739</v>
      </c>
      <c r="AH20" s="40">
        <f t="shared" si="25"/>
        <v>117143.0739</v>
      </c>
      <c r="AI20" s="40">
        <f t="shared" si="26"/>
        <v>58571.53696</v>
      </c>
      <c r="AJ20" s="41">
        <f t="shared" si="4"/>
        <v>292857.6848</v>
      </c>
      <c r="AK20" s="42">
        <f t="shared" si="27"/>
        <v>111780.8559</v>
      </c>
      <c r="AL20" s="42">
        <f t="shared" si="28"/>
        <v>-26510.06023</v>
      </c>
      <c r="AM20" s="42">
        <f t="shared" si="29"/>
        <v>-38982.66901</v>
      </c>
      <c r="AN20" s="43">
        <f t="shared" si="5"/>
        <v>46288.12669</v>
      </c>
      <c r="AO20" s="44">
        <f t="shared" si="30"/>
        <v>0.2857142857</v>
      </c>
      <c r="AP20" s="44">
        <f t="shared" ref="AP20:AQ20" si="101">20/56</f>
        <v>0.3571428571</v>
      </c>
      <c r="AQ20" s="44">
        <f t="shared" si="101"/>
        <v>0.3571428571</v>
      </c>
      <c r="AR20" s="45">
        <f t="shared" si="32"/>
        <v>19978.60548</v>
      </c>
      <c r="AS20" s="45">
        <f t="shared" si="33"/>
        <v>24973.25685</v>
      </c>
      <c r="AT20" s="45">
        <f t="shared" si="34"/>
        <v>24973.25685</v>
      </c>
      <c r="AU20" s="61">
        <f t="shared" si="35"/>
        <v>69925.11918</v>
      </c>
      <c r="AV20" s="47">
        <v>0.7</v>
      </c>
      <c r="AW20" s="47">
        <v>0.2</v>
      </c>
      <c r="AX20" s="47">
        <v>0.1</v>
      </c>
      <c r="AY20" s="48">
        <f t="shared" si="36"/>
        <v>109721.1993</v>
      </c>
      <c r="AZ20" s="48">
        <f t="shared" si="37"/>
        <v>31348.9141</v>
      </c>
      <c r="BA20" s="48">
        <f t="shared" si="38"/>
        <v>15674.45705</v>
      </c>
      <c r="BB20" s="49">
        <f t="shared" si="39"/>
        <v>156744.5705</v>
      </c>
      <c r="BC20" s="50">
        <v>0.2</v>
      </c>
      <c r="BD20" s="50">
        <v>0.4</v>
      </c>
      <c r="BE20" s="50">
        <v>0.4</v>
      </c>
      <c r="BF20" s="51">
        <f t="shared" si="40"/>
        <v>32874.46432</v>
      </c>
      <c r="BG20" s="51">
        <f t="shared" si="41"/>
        <v>65748.92865</v>
      </c>
      <c r="BH20" s="51">
        <f t="shared" si="42"/>
        <v>65748.92865</v>
      </c>
      <c r="BI20" s="52">
        <f t="shared" si="43"/>
        <v>164372.3216</v>
      </c>
      <c r="BJ20" s="53">
        <v>0.8</v>
      </c>
      <c r="BK20" s="53">
        <v>0.2</v>
      </c>
      <c r="BL20" s="53">
        <v>0.0</v>
      </c>
      <c r="BM20" s="54">
        <f t="shared" si="44"/>
        <v>42718.42395</v>
      </c>
      <c r="BN20" s="54">
        <f t="shared" si="45"/>
        <v>10679.60599</v>
      </c>
      <c r="BO20" s="53">
        <f t="shared" si="46"/>
        <v>0</v>
      </c>
      <c r="BP20" s="55">
        <f t="shared" si="98"/>
        <v>53398.02993</v>
      </c>
      <c r="BQ20" s="56">
        <v>1.014</v>
      </c>
      <c r="BR20" s="56">
        <v>1.014</v>
      </c>
      <c r="BS20" s="56">
        <v>1.014</v>
      </c>
      <c r="BT20" s="56">
        <v>1.014</v>
      </c>
      <c r="BU20" s="56">
        <v>1.014</v>
      </c>
    </row>
    <row r="21" ht="15.75" customHeight="1">
      <c r="B21" s="1"/>
      <c r="D21" s="62"/>
      <c r="E21" s="29"/>
      <c r="F21" s="29"/>
      <c r="H21" s="63"/>
      <c r="I21" s="1"/>
      <c r="O21" s="33"/>
      <c r="P21" s="33"/>
      <c r="Q21" s="33"/>
      <c r="R21" s="33"/>
      <c r="S21" s="33"/>
      <c r="T21" s="33"/>
      <c r="U21" s="34"/>
      <c r="V21" s="34"/>
      <c r="W21" s="34"/>
      <c r="X21" s="35"/>
      <c r="Y21" s="35"/>
      <c r="Z21" s="37"/>
      <c r="AA21" s="37"/>
      <c r="AB21" s="37"/>
      <c r="AC21" s="37"/>
      <c r="AD21" s="37"/>
      <c r="AE21" s="37"/>
      <c r="AF21" s="64"/>
      <c r="AG21" s="65"/>
      <c r="AH21" s="65"/>
      <c r="AI21" s="65"/>
      <c r="AJ21" s="66"/>
      <c r="AK21" s="42"/>
      <c r="AL21" s="42"/>
      <c r="AM21" s="42"/>
      <c r="AN21" s="43"/>
      <c r="AO21" s="44"/>
      <c r="AP21" s="44"/>
      <c r="AQ21" s="44"/>
      <c r="AR21" s="45"/>
      <c r="AS21" s="45"/>
      <c r="AT21" s="45"/>
      <c r="AU21" s="61"/>
      <c r="AV21" s="47"/>
      <c r="AW21" s="47"/>
      <c r="AX21" s="47"/>
      <c r="AY21" s="48"/>
      <c r="AZ21" s="48"/>
      <c r="BA21" s="48"/>
      <c r="BB21" s="49"/>
      <c r="BC21" s="50"/>
      <c r="BD21" s="50"/>
      <c r="BE21" s="50"/>
      <c r="BF21" s="51"/>
      <c r="BG21" s="51"/>
      <c r="BH21" s="51"/>
      <c r="BI21" s="52"/>
      <c r="BJ21" s="53"/>
      <c r="BK21" s="53"/>
      <c r="BL21" s="53"/>
      <c r="BM21" s="67"/>
      <c r="BN21" s="67"/>
      <c r="BO21" s="53"/>
      <c r="BP21" s="55"/>
    </row>
    <row r="22" ht="15.75" customHeight="1">
      <c r="B22" s="1" t="s">
        <v>0</v>
      </c>
      <c r="C22" s="25" t="s">
        <v>33</v>
      </c>
      <c r="D22" s="62"/>
      <c r="E22" s="29"/>
      <c r="F22" s="29"/>
      <c r="H22" s="63"/>
      <c r="I22" s="1"/>
      <c r="O22" s="33"/>
      <c r="P22" s="33"/>
      <c r="Q22" s="33"/>
      <c r="R22" s="33"/>
      <c r="S22" s="33"/>
      <c r="T22" s="33"/>
      <c r="U22" s="34"/>
      <c r="V22" s="34"/>
      <c r="W22" s="34"/>
      <c r="X22" s="35"/>
      <c r="Y22" s="35"/>
      <c r="Z22" s="37"/>
      <c r="AA22" s="37"/>
      <c r="AB22" s="37"/>
      <c r="AC22" s="37"/>
      <c r="AD22" s="37"/>
      <c r="AE22" s="37"/>
      <c r="AF22" s="64"/>
      <c r="AG22" s="65"/>
      <c r="AH22" s="65"/>
      <c r="AI22" s="65"/>
      <c r="AJ22" s="66"/>
      <c r="AK22" s="42"/>
      <c r="AL22" s="42"/>
      <c r="AM22" s="42"/>
      <c r="AN22" s="43"/>
      <c r="AO22" s="44"/>
      <c r="AP22" s="44"/>
      <c r="AQ22" s="44"/>
      <c r="AR22" s="45"/>
      <c r="AS22" s="45"/>
      <c r="AT22" s="45"/>
      <c r="AU22" s="61"/>
      <c r="AV22" s="47"/>
      <c r="AW22" s="47"/>
      <c r="AX22" s="47"/>
      <c r="AY22" s="48"/>
      <c r="AZ22" s="48"/>
      <c r="BA22" s="48"/>
      <c r="BB22" s="49"/>
      <c r="BC22" s="50"/>
      <c r="BD22" s="50"/>
      <c r="BE22" s="50"/>
      <c r="BF22" s="51"/>
      <c r="BG22" s="51"/>
      <c r="BH22" s="51"/>
      <c r="BI22" s="52"/>
      <c r="BJ22" s="53"/>
      <c r="BK22" s="53"/>
      <c r="BL22" s="53"/>
      <c r="BM22" s="67"/>
      <c r="BN22" s="67"/>
      <c r="BO22" s="53"/>
      <c r="BP22" s="55"/>
    </row>
    <row r="23" ht="15.75" customHeight="1">
      <c r="B23" s="1" t="s">
        <v>22</v>
      </c>
      <c r="D23" s="62"/>
      <c r="E23" s="29"/>
      <c r="F23" s="29"/>
      <c r="H23" s="63"/>
      <c r="I23" s="1"/>
      <c r="O23" s="33"/>
      <c r="P23" s="33"/>
      <c r="Q23" s="33"/>
      <c r="R23" s="33"/>
      <c r="S23" s="33"/>
      <c r="T23" s="33"/>
      <c r="U23" s="34"/>
      <c r="V23" s="34"/>
      <c r="W23" s="34"/>
      <c r="X23" s="35"/>
      <c r="Y23" s="35"/>
      <c r="Z23" s="37"/>
      <c r="AA23" s="37"/>
      <c r="AB23" s="37"/>
      <c r="AC23" s="37"/>
      <c r="AD23" s="37"/>
      <c r="AE23" s="37"/>
      <c r="AF23" s="64"/>
      <c r="AG23" s="65"/>
      <c r="AH23" s="65"/>
      <c r="AI23" s="65"/>
      <c r="AJ23" s="66"/>
      <c r="AK23" s="42"/>
      <c r="AL23" s="42"/>
      <c r="AM23" s="42"/>
      <c r="AN23" s="43"/>
      <c r="AO23" s="44"/>
      <c r="AP23" s="44"/>
      <c r="AQ23" s="44"/>
      <c r="AR23" s="45"/>
      <c r="AS23" s="45"/>
      <c r="AT23" s="45"/>
      <c r="AU23" s="61"/>
      <c r="AV23" s="47"/>
      <c r="AW23" s="47"/>
      <c r="AX23" s="47"/>
      <c r="AY23" s="48"/>
      <c r="AZ23" s="48"/>
      <c r="BA23" s="48"/>
      <c r="BB23" s="49"/>
      <c r="BC23" s="50"/>
      <c r="BD23" s="50"/>
      <c r="BE23" s="50"/>
      <c r="BF23" s="51"/>
      <c r="BG23" s="51"/>
      <c r="BH23" s="51"/>
      <c r="BI23" s="52"/>
      <c r="BJ23" s="53"/>
      <c r="BK23" s="53"/>
      <c r="BL23" s="53"/>
      <c r="BM23" s="67"/>
      <c r="BN23" s="67"/>
      <c r="BO23" s="53"/>
      <c r="BP23" s="55"/>
    </row>
    <row r="24" ht="15.75" customHeight="1">
      <c r="B24" s="1" t="s">
        <v>65</v>
      </c>
      <c r="D24" s="62"/>
      <c r="E24" s="68"/>
      <c r="F24" s="29"/>
      <c r="H24" s="63"/>
      <c r="I24" s="1"/>
      <c r="O24" s="33"/>
      <c r="P24" s="33"/>
      <c r="Q24" s="33"/>
      <c r="R24" s="33"/>
      <c r="S24" s="33"/>
      <c r="T24" s="33"/>
      <c r="U24" s="34"/>
      <c r="V24" s="34"/>
      <c r="W24" s="34"/>
      <c r="X24" s="35"/>
      <c r="Y24" s="35"/>
      <c r="Z24" s="37"/>
      <c r="AA24" s="37"/>
      <c r="AB24" s="37"/>
      <c r="AC24" s="37"/>
      <c r="AD24" s="37"/>
      <c r="AE24" s="37"/>
      <c r="AF24" s="64"/>
      <c r="AG24" s="65"/>
      <c r="AH24" s="65"/>
      <c r="AI24" s="65"/>
      <c r="AJ24" s="66"/>
      <c r="AK24" s="42"/>
      <c r="AL24" s="42"/>
      <c r="AM24" s="42"/>
      <c r="AN24" s="43"/>
      <c r="AO24" s="44"/>
      <c r="AP24" s="44"/>
      <c r="AQ24" s="44"/>
      <c r="AR24" s="45"/>
      <c r="AS24" s="45"/>
      <c r="AT24" s="45"/>
      <c r="AU24" s="61"/>
      <c r="AV24" s="47"/>
      <c r="AW24" s="47"/>
      <c r="AX24" s="47"/>
      <c r="AY24" s="48"/>
      <c r="AZ24" s="48"/>
      <c r="BA24" s="48"/>
      <c r="BB24" s="49"/>
      <c r="BC24" s="50"/>
      <c r="BD24" s="50"/>
      <c r="BE24" s="50"/>
      <c r="BF24" s="51"/>
      <c r="BG24" s="51"/>
      <c r="BH24" s="51"/>
      <c r="BI24" s="52"/>
      <c r="BJ24" s="53"/>
      <c r="BK24" s="53"/>
      <c r="BL24" s="53"/>
      <c r="BM24" s="67"/>
      <c r="BN24" s="67"/>
      <c r="BO24" s="53"/>
      <c r="BP24" s="55"/>
    </row>
    <row r="25" ht="15.75" customHeight="1">
      <c r="B25" s="1" t="s">
        <v>44</v>
      </c>
      <c r="D25" s="62"/>
      <c r="E25" s="68"/>
      <c r="F25" s="29"/>
      <c r="H25" s="63"/>
      <c r="I25" s="1"/>
      <c r="O25" s="33"/>
      <c r="P25" s="33"/>
      <c r="Q25" s="33"/>
      <c r="R25" s="33"/>
      <c r="S25" s="33"/>
      <c r="T25" s="33"/>
      <c r="U25" s="34"/>
      <c r="V25" s="34"/>
      <c r="W25" s="34"/>
      <c r="X25" s="35"/>
      <c r="Y25" s="35"/>
      <c r="Z25" s="37"/>
      <c r="AA25" s="37"/>
      <c r="AB25" s="37"/>
      <c r="AC25" s="37"/>
      <c r="AD25" s="37"/>
      <c r="AE25" s="37"/>
      <c r="AF25" s="64"/>
      <c r="AG25" s="65"/>
      <c r="AH25" s="65"/>
      <c r="AI25" s="65"/>
      <c r="AJ25" s="66"/>
      <c r="AK25" s="42"/>
      <c r="AL25" s="42"/>
      <c r="AM25" s="42"/>
      <c r="AN25" s="43"/>
      <c r="AO25" s="44"/>
      <c r="AP25" s="44"/>
      <c r="AQ25" s="44"/>
      <c r="AR25" s="45"/>
      <c r="AS25" s="45"/>
      <c r="AT25" s="45"/>
      <c r="AU25" s="61"/>
      <c r="AV25" s="47"/>
      <c r="AW25" s="47"/>
      <c r="AX25" s="47"/>
      <c r="AY25" s="48"/>
      <c r="AZ25" s="48"/>
      <c r="BA25" s="48"/>
      <c r="BB25" s="49"/>
      <c r="BC25" s="50"/>
      <c r="BD25" s="50"/>
      <c r="BE25" s="50"/>
      <c r="BF25" s="51"/>
      <c r="BG25" s="51"/>
      <c r="BH25" s="51"/>
      <c r="BI25" s="52"/>
      <c r="BJ25" s="53"/>
      <c r="BK25" s="53"/>
      <c r="BL25" s="53"/>
      <c r="BM25" s="67"/>
      <c r="BN25" s="67"/>
      <c r="BO25" s="53"/>
      <c r="BP25" s="55"/>
    </row>
    <row r="26" ht="15.75" customHeight="1">
      <c r="B26" s="1" t="s">
        <v>74</v>
      </c>
      <c r="D26" s="62"/>
      <c r="E26" s="68"/>
      <c r="F26" s="29"/>
      <c r="H26" s="63"/>
      <c r="I26" s="1"/>
      <c r="O26" s="33"/>
      <c r="P26" s="33"/>
      <c r="Q26" s="33"/>
      <c r="R26" s="33"/>
      <c r="S26" s="33"/>
      <c r="T26" s="33"/>
      <c r="U26" s="34"/>
      <c r="V26" s="34"/>
      <c r="W26" s="34"/>
      <c r="X26" s="35"/>
      <c r="Y26" s="35"/>
      <c r="Z26" s="37"/>
      <c r="AA26" s="37"/>
      <c r="AB26" s="37"/>
      <c r="AC26" s="37"/>
      <c r="AD26" s="37"/>
      <c r="AE26" s="37"/>
      <c r="AF26" s="64"/>
      <c r="AG26" s="65"/>
      <c r="AH26" s="65"/>
      <c r="AI26" s="65"/>
      <c r="AJ26" s="66"/>
      <c r="AK26" s="42"/>
      <c r="AL26" s="42"/>
      <c r="AM26" s="42"/>
      <c r="AN26" s="43"/>
      <c r="AO26" s="44"/>
      <c r="AP26" s="44"/>
      <c r="AQ26" s="44"/>
      <c r="AR26" s="45"/>
      <c r="AS26" s="45"/>
      <c r="AT26" s="45"/>
      <c r="AU26" s="61"/>
      <c r="AV26" s="47"/>
      <c r="AW26" s="47"/>
      <c r="AX26" s="47"/>
      <c r="AY26" s="48"/>
      <c r="AZ26" s="48"/>
      <c r="BA26" s="48"/>
      <c r="BB26" s="49"/>
      <c r="BC26" s="50"/>
      <c r="BD26" s="50"/>
      <c r="BE26" s="50"/>
      <c r="BF26" s="51"/>
      <c r="BG26" s="51"/>
      <c r="BH26" s="51"/>
      <c r="BI26" s="52"/>
      <c r="BJ26" s="53"/>
      <c r="BK26" s="53"/>
      <c r="BL26" s="53"/>
      <c r="BM26" s="67"/>
      <c r="BN26" s="67"/>
      <c r="BO26" s="53"/>
      <c r="BP26" s="55"/>
    </row>
    <row r="27" ht="15.75" customHeight="1">
      <c r="B27" s="1" t="s">
        <v>75</v>
      </c>
      <c r="D27" s="62"/>
      <c r="E27" s="68"/>
      <c r="F27" s="29"/>
      <c r="H27" s="63"/>
      <c r="I27" s="1"/>
      <c r="O27" s="33"/>
      <c r="P27" s="33"/>
      <c r="Q27" s="33"/>
      <c r="R27" s="33"/>
      <c r="S27" s="33"/>
      <c r="T27" s="33"/>
      <c r="U27" s="34"/>
      <c r="V27" s="34"/>
      <c r="W27" s="34"/>
      <c r="X27" s="35"/>
      <c r="Y27" s="35"/>
      <c r="Z27" s="37"/>
      <c r="AA27" s="37"/>
      <c r="AB27" s="37"/>
      <c r="AC27" s="37"/>
      <c r="AD27" s="37"/>
      <c r="AE27" s="37"/>
      <c r="AF27" s="64"/>
      <c r="AG27" s="65"/>
      <c r="AH27" s="65"/>
      <c r="AI27" s="65"/>
      <c r="AJ27" s="66"/>
      <c r="AK27" s="42"/>
      <c r="AL27" s="42"/>
      <c r="AM27" s="42"/>
      <c r="AN27" s="43"/>
      <c r="AO27" s="44"/>
      <c r="AP27" s="44"/>
      <c r="AQ27" s="44"/>
      <c r="AR27" s="45"/>
      <c r="AS27" s="45"/>
      <c r="AT27" s="45"/>
      <c r="AU27" s="61"/>
      <c r="AV27" s="47"/>
      <c r="AW27" s="47"/>
      <c r="AX27" s="47"/>
      <c r="AY27" s="48"/>
      <c r="AZ27" s="48"/>
      <c r="BA27" s="48"/>
      <c r="BB27" s="49"/>
      <c r="BC27" s="50"/>
      <c r="BD27" s="50"/>
      <c r="BE27" s="50"/>
      <c r="BF27" s="51"/>
      <c r="BG27" s="51"/>
      <c r="BH27" s="51"/>
      <c r="BI27" s="52"/>
      <c r="BJ27" s="53"/>
      <c r="BK27" s="53"/>
      <c r="BL27" s="53"/>
      <c r="BM27" s="67"/>
      <c r="BN27" s="67"/>
      <c r="BO27" s="53"/>
      <c r="BP27" s="55"/>
    </row>
    <row r="28" ht="15.75" customHeight="1">
      <c r="E28" s="68"/>
      <c r="H28" s="63"/>
    </row>
    <row r="29" ht="15.75" customHeight="1">
      <c r="E29" s="68"/>
      <c r="H29" s="63"/>
    </row>
    <row r="30" ht="15.75" customHeight="1">
      <c r="E30" s="69"/>
      <c r="H30" s="63"/>
    </row>
    <row r="31" ht="15.75" customHeight="1">
      <c r="E31" s="69"/>
      <c r="H31" s="63"/>
    </row>
    <row r="32" ht="15.75" customHeight="1">
      <c r="H32" s="63"/>
    </row>
    <row r="33" ht="15.75" customHeight="1">
      <c r="H33" s="63"/>
    </row>
    <row r="34" ht="15.75" customHeight="1">
      <c r="E34" s="69"/>
      <c r="H34" s="63"/>
    </row>
    <row r="35" ht="15.75" customHeight="1">
      <c r="E35" s="69"/>
      <c r="H35" s="63"/>
    </row>
    <row r="36" ht="15.75" customHeight="1">
      <c r="H36" s="63"/>
    </row>
    <row r="37" ht="15.75" customHeight="1">
      <c r="H37" s="63"/>
    </row>
    <row r="38" ht="15.75" customHeight="1">
      <c r="H38" s="63"/>
    </row>
    <row r="39" ht="15.75" customHeight="1">
      <c r="H39" s="63"/>
    </row>
    <row r="40" ht="15.75" customHeight="1">
      <c r="H40" s="63"/>
    </row>
    <row r="41" ht="15.75" customHeight="1">
      <c r="H41" s="63"/>
    </row>
    <row r="42" ht="15.75" customHeight="1">
      <c r="H42" s="63"/>
    </row>
    <row r="43" ht="15.75" customHeight="1">
      <c r="H43" s="63"/>
    </row>
    <row r="44" ht="15.75" customHeight="1">
      <c r="H44" s="63"/>
    </row>
    <row r="45" ht="15.75" customHeight="1">
      <c r="H45" s="63"/>
    </row>
    <row r="46" ht="15.75" customHeight="1">
      <c r="H46" s="63"/>
    </row>
    <row r="47" ht="15.75" customHeight="1">
      <c r="H47" s="63"/>
    </row>
    <row r="48" ht="15.75" customHeight="1">
      <c r="H48" s="63"/>
    </row>
    <row r="49" ht="15.75" customHeight="1">
      <c r="H49" s="63"/>
    </row>
    <row r="50" ht="15.75" customHeight="1">
      <c r="H50" s="63"/>
    </row>
    <row r="51" ht="15.75" customHeight="1">
      <c r="H51" s="63"/>
    </row>
    <row r="52" ht="15.75" customHeight="1">
      <c r="H52" s="63"/>
    </row>
    <row r="53" ht="15.75" customHeight="1">
      <c r="H53" s="63"/>
    </row>
    <row r="54" ht="15.75" customHeight="1">
      <c r="H54" s="63"/>
    </row>
    <row r="55" ht="15.75" customHeight="1">
      <c r="H55" s="63"/>
    </row>
    <row r="56" ht="15.75" customHeight="1">
      <c r="H56" s="63"/>
    </row>
    <row r="57" ht="15.75" customHeight="1">
      <c r="H57" s="63"/>
    </row>
    <row r="58" ht="15.75" customHeight="1">
      <c r="H58" s="63"/>
    </row>
    <row r="59" ht="15.75" customHeight="1">
      <c r="H59" s="63"/>
    </row>
    <row r="60" ht="15.75" customHeight="1">
      <c r="H60" s="63"/>
    </row>
    <row r="61" ht="15.75" customHeight="1">
      <c r="H61" s="63"/>
    </row>
    <row r="62" ht="15.75" customHeight="1">
      <c r="H62" s="63"/>
    </row>
    <row r="63" ht="15.75" customHeight="1">
      <c r="H63" s="63"/>
    </row>
    <row r="64" ht="15.75" customHeight="1">
      <c r="H64" s="63"/>
    </row>
    <row r="65" ht="15.75" customHeight="1">
      <c r="H65" s="63"/>
    </row>
    <row r="66" ht="15.75" customHeight="1">
      <c r="H66" s="63"/>
    </row>
    <row r="67" ht="15.75" customHeight="1">
      <c r="H67" s="63"/>
    </row>
    <row r="68" ht="15.75" customHeight="1">
      <c r="H68" s="63"/>
    </row>
    <row r="69" ht="15.75" customHeight="1">
      <c r="H69" s="63"/>
    </row>
    <row r="70" ht="15.75" customHeight="1">
      <c r="H70" s="63"/>
    </row>
    <row r="71" ht="15.75" customHeight="1">
      <c r="H71" s="63"/>
    </row>
    <row r="72" ht="15.75" customHeight="1">
      <c r="H72" s="63"/>
    </row>
    <row r="73" ht="15.75" customHeight="1">
      <c r="H73" s="63"/>
    </row>
    <row r="74" ht="15.75" customHeight="1">
      <c r="H74" s="63"/>
    </row>
    <row r="75" ht="15.75" customHeight="1">
      <c r="H75" s="63"/>
    </row>
    <row r="76" ht="15.75" customHeight="1">
      <c r="H76" s="63"/>
    </row>
    <row r="77" ht="15.75" customHeight="1">
      <c r="H77" s="63"/>
    </row>
    <row r="78" ht="15.75" customHeight="1">
      <c r="H78" s="63"/>
    </row>
    <row r="79" ht="15.75" customHeight="1">
      <c r="H79" s="63"/>
    </row>
    <row r="80" ht="15.75" customHeight="1">
      <c r="H80" s="63"/>
    </row>
    <row r="81" ht="15.75" customHeight="1">
      <c r="H81" s="63"/>
    </row>
    <row r="82" ht="15.75" customHeight="1">
      <c r="H82" s="63"/>
    </row>
    <row r="83" ht="15.75" customHeight="1">
      <c r="H83" s="63"/>
    </row>
    <row r="84" ht="15.75" customHeight="1">
      <c r="H84" s="63"/>
    </row>
    <row r="85" ht="15.75" customHeight="1">
      <c r="H85" s="63"/>
    </row>
    <row r="86" ht="15.75" customHeight="1">
      <c r="H86" s="63"/>
    </row>
    <row r="87" ht="15.75" customHeight="1">
      <c r="H87" s="63"/>
    </row>
    <row r="88" ht="15.75" customHeight="1">
      <c r="H88" s="63"/>
    </row>
    <row r="89" ht="15.75" customHeight="1">
      <c r="H89" s="63"/>
    </row>
    <row r="90" ht="15.75" customHeight="1">
      <c r="H90" s="63"/>
    </row>
    <row r="91" ht="15.75" customHeight="1">
      <c r="H91" s="63"/>
    </row>
    <row r="92" ht="15.75" customHeight="1">
      <c r="H92" s="63"/>
    </row>
    <row r="93" ht="15.75" customHeight="1">
      <c r="H93" s="63"/>
    </row>
    <row r="94" ht="15.75" customHeight="1">
      <c r="H94" s="63"/>
    </row>
    <row r="95" ht="15.75" customHeight="1">
      <c r="H95" s="63"/>
    </row>
    <row r="96" ht="15.75" customHeight="1">
      <c r="H96" s="63"/>
    </row>
    <row r="97" ht="15.75" customHeight="1">
      <c r="H97" s="63"/>
    </row>
    <row r="98" ht="15.75" customHeight="1">
      <c r="H98" s="63"/>
    </row>
    <row r="99" ht="15.75" customHeight="1">
      <c r="H99" s="63"/>
    </row>
    <row r="100" ht="15.75" customHeight="1">
      <c r="H100" s="63"/>
    </row>
    <row r="101" ht="15.75" customHeight="1">
      <c r="H101" s="63"/>
    </row>
    <row r="102" ht="15.75" customHeight="1">
      <c r="H102" s="63"/>
    </row>
    <row r="103" ht="15.75" customHeight="1">
      <c r="H103" s="63"/>
    </row>
    <row r="104" ht="15.75" customHeight="1">
      <c r="H104" s="63"/>
    </row>
    <row r="105" ht="15.75" customHeight="1">
      <c r="H105" s="63"/>
    </row>
    <row r="106" ht="15.75" customHeight="1">
      <c r="H106" s="63"/>
    </row>
    <row r="107" ht="15.75" customHeight="1">
      <c r="H107" s="63"/>
    </row>
    <row r="108" ht="15.75" customHeight="1">
      <c r="H108" s="63"/>
    </row>
    <row r="109" ht="15.75" customHeight="1">
      <c r="H109" s="63"/>
    </row>
    <row r="110" ht="15.75" customHeight="1">
      <c r="H110" s="63"/>
    </row>
    <row r="111" ht="15.75" customHeight="1">
      <c r="H111" s="63"/>
    </row>
    <row r="112" ht="15.75" customHeight="1">
      <c r="H112" s="63"/>
    </row>
    <row r="113" ht="15.75" customHeight="1">
      <c r="H113" s="63"/>
    </row>
    <row r="114" ht="15.75" customHeight="1">
      <c r="H114" s="63"/>
    </row>
    <row r="115" ht="15.75" customHeight="1">
      <c r="H115" s="63"/>
    </row>
    <row r="116" ht="15.75" customHeight="1">
      <c r="H116" s="63"/>
    </row>
    <row r="117" ht="15.75" customHeight="1">
      <c r="H117" s="63"/>
    </row>
    <row r="118" ht="15.75" customHeight="1">
      <c r="H118" s="63"/>
    </row>
    <row r="119" ht="15.75" customHeight="1">
      <c r="H119" s="63"/>
    </row>
    <row r="120" ht="15.75" customHeight="1">
      <c r="H120" s="63"/>
    </row>
    <row r="121" ht="15.75" customHeight="1">
      <c r="H121" s="63"/>
    </row>
    <row r="122" ht="15.75" customHeight="1">
      <c r="H122" s="63"/>
    </row>
    <row r="123" ht="15.75" customHeight="1">
      <c r="H123" s="63"/>
    </row>
    <row r="124" ht="15.75" customHeight="1">
      <c r="H124" s="63"/>
    </row>
    <row r="125" ht="15.75" customHeight="1">
      <c r="H125" s="63"/>
    </row>
    <row r="126" ht="15.75" customHeight="1">
      <c r="H126" s="63"/>
    </row>
    <row r="127" ht="15.75" customHeight="1">
      <c r="H127" s="63"/>
    </row>
    <row r="128" ht="15.75" customHeight="1">
      <c r="H128" s="63"/>
    </row>
    <row r="129" ht="15.75" customHeight="1">
      <c r="H129" s="63"/>
    </row>
    <row r="130" ht="15.75" customHeight="1">
      <c r="H130" s="63"/>
    </row>
    <row r="131" ht="15.75" customHeight="1">
      <c r="H131" s="63"/>
    </row>
    <row r="132" ht="15.75" customHeight="1">
      <c r="H132" s="63"/>
    </row>
    <row r="133" ht="15.75" customHeight="1">
      <c r="H133" s="63"/>
    </row>
    <row r="134" ht="15.75" customHeight="1">
      <c r="H134" s="63"/>
    </row>
    <row r="135" ht="15.75" customHeight="1">
      <c r="H135" s="63"/>
    </row>
    <row r="136" ht="15.75" customHeight="1">
      <c r="H136" s="63"/>
    </row>
    <row r="137" ht="15.75" customHeight="1">
      <c r="H137" s="63"/>
    </row>
    <row r="138" ht="15.75" customHeight="1">
      <c r="H138" s="63"/>
    </row>
    <row r="139" ht="15.75" customHeight="1">
      <c r="H139" s="63"/>
    </row>
    <row r="140" ht="15.75" customHeight="1">
      <c r="H140" s="63"/>
    </row>
    <row r="141" ht="15.75" customHeight="1">
      <c r="H141" s="63"/>
    </row>
    <row r="142" ht="15.75" customHeight="1">
      <c r="H142" s="63"/>
    </row>
    <row r="143" ht="15.75" customHeight="1">
      <c r="H143" s="63"/>
    </row>
    <row r="144" ht="15.75" customHeight="1">
      <c r="H144" s="63"/>
    </row>
    <row r="145" ht="15.75" customHeight="1">
      <c r="H145" s="63"/>
    </row>
    <row r="146" ht="15.75" customHeight="1">
      <c r="H146" s="63"/>
    </row>
    <row r="147" ht="15.75" customHeight="1">
      <c r="H147" s="63"/>
    </row>
    <row r="148" ht="15.75" customHeight="1">
      <c r="H148" s="63"/>
    </row>
    <row r="149" ht="15.75" customHeight="1">
      <c r="H149" s="63"/>
    </row>
    <row r="150" ht="15.75" customHeight="1">
      <c r="H150" s="63"/>
    </row>
    <row r="151" ht="15.75" customHeight="1">
      <c r="H151" s="63"/>
    </row>
    <row r="152" ht="15.75" customHeight="1">
      <c r="H152" s="63"/>
    </row>
    <row r="153" ht="15.75" customHeight="1">
      <c r="H153" s="63"/>
    </row>
    <row r="154" ht="15.75" customHeight="1">
      <c r="H154" s="63"/>
    </row>
    <row r="155" ht="15.75" customHeight="1">
      <c r="H155" s="63"/>
    </row>
    <row r="156" ht="15.75" customHeight="1">
      <c r="H156" s="63"/>
    </row>
    <row r="157" ht="15.75" customHeight="1">
      <c r="H157" s="63"/>
    </row>
    <row r="158" ht="15.75" customHeight="1">
      <c r="H158" s="63"/>
    </row>
    <row r="159" ht="15.75" customHeight="1">
      <c r="H159" s="63"/>
    </row>
    <row r="160" ht="15.75" customHeight="1">
      <c r="H160" s="63"/>
    </row>
    <row r="161" ht="15.75" customHeight="1">
      <c r="H161" s="63"/>
    </row>
    <row r="162" ht="15.75" customHeight="1">
      <c r="H162" s="63"/>
    </row>
    <row r="163" ht="15.75" customHeight="1">
      <c r="H163" s="63"/>
    </row>
    <row r="164" ht="15.75" customHeight="1">
      <c r="H164" s="63"/>
    </row>
    <row r="165" ht="15.75" customHeight="1">
      <c r="H165" s="63"/>
    </row>
    <row r="166" ht="15.75" customHeight="1">
      <c r="H166" s="63"/>
    </row>
    <row r="167" ht="15.75" customHeight="1">
      <c r="H167" s="63"/>
    </row>
    <row r="168" ht="15.75" customHeight="1">
      <c r="H168" s="63"/>
    </row>
    <row r="169" ht="15.75" customHeight="1">
      <c r="H169" s="63"/>
    </row>
    <row r="170" ht="15.75" customHeight="1">
      <c r="H170" s="63"/>
    </row>
    <row r="171" ht="15.75" customHeight="1">
      <c r="H171" s="63"/>
    </row>
    <row r="172" ht="15.75" customHeight="1">
      <c r="H172" s="63"/>
    </row>
    <row r="173" ht="15.75" customHeight="1">
      <c r="H173" s="63"/>
    </row>
    <row r="174" ht="15.75" customHeight="1">
      <c r="H174" s="63"/>
    </row>
    <row r="175" ht="15.75" customHeight="1">
      <c r="H175" s="63"/>
    </row>
    <row r="176" ht="15.75" customHeight="1">
      <c r="H176" s="63"/>
    </row>
    <row r="177" ht="15.75" customHeight="1">
      <c r="H177" s="63"/>
    </row>
    <row r="178" ht="15.75" customHeight="1">
      <c r="H178" s="63"/>
    </row>
    <row r="179" ht="15.75" customHeight="1">
      <c r="H179" s="63"/>
    </row>
    <row r="180" ht="15.75" customHeight="1">
      <c r="H180" s="63"/>
    </row>
    <row r="181" ht="15.75" customHeight="1">
      <c r="H181" s="63"/>
    </row>
    <row r="182" ht="15.75" customHeight="1">
      <c r="H182" s="63"/>
    </row>
    <row r="183" ht="15.75" customHeight="1">
      <c r="H183" s="63"/>
    </row>
    <row r="184" ht="15.75" customHeight="1">
      <c r="H184" s="63"/>
    </row>
    <row r="185" ht="15.75" customHeight="1">
      <c r="H185" s="63"/>
    </row>
    <row r="186" ht="15.75" customHeight="1">
      <c r="H186" s="63"/>
    </row>
    <row r="187" ht="15.75" customHeight="1">
      <c r="H187" s="63"/>
    </row>
    <row r="188" ht="15.75" customHeight="1">
      <c r="H188" s="63"/>
    </row>
    <row r="189" ht="15.75" customHeight="1">
      <c r="H189" s="63"/>
    </row>
    <row r="190" ht="15.75" customHeight="1">
      <c r="H190" s="63"/>
    </row>
    <row r="191" ht="15.75" customHeight="1">
      <c r="H191" s="63"/>
    </row>
    <row r="192" ht="15.75" customHeight="1">
      <c r="H192" s="63"/>
    </row>
    <row r="193" ht="15.75" customHeight="1">
      <c r="H193" s="63"/>
    </row>
    <row r="194" ht="15.75" customHeight="1">
      <c r="H194" s="63"/>
    </row>
    <row r="195" ht="15.75" customHeight="1">
      <c r="H195" s="63"/>
    </row>
    <row r="196" ht="15.75" customHeight="1">
      <c r="H196" s="63"/>
    </row>
    <row r="197" ht="15.75" customHeight="1">
      <c r="H197" s="63"/>
    </row>
    <row r="198" ht="15.75" customHeight="1">
      <c r="H198" s="63"/>
    </row>
    <row r="199" ht="15.75" customHeight="1">
      <c r="H199" s="63"/>
    </row>
    <row r="200" ht="15.75" customHeight="1">
      <c r="H200" s="63"/>
    </row>
    <row r="201" ht="15.75" customHeight="1">
      <c r="H201" s="63"/>
    </row>
    <row r="202" ht="15.75" customHeight="1">
      <c r="H202" s="63"/>
    </row>
    <row r="203" ht="15.75" customHeight="1">
      <c r="H203" s="63"/>
    </row>
    <row r="204" ht="15.75" customHeight="1">
      <c r="H204" s="63"/>
    </row>
    <row r="205" ht="15.75" customHeight="1">
      <c r="H205" s="63"/>
    </row>
    <row r="206" ht="15.75" customHeight="1">
      <c r="H206" s="63"/>
    </row>
    <row r="207" ht="15.75" customHeight="1">
      <c r="H207" s="63"/>
    </row>
    <row r="208" ht="15.75" customHeight="1">
      <c r="H208" s="63"/>
    </row>
    <row r="209" ht="15.75" customHeight="1">
      <c r="H209" s="63"/>
    </row>
    <row r="210" ht="15.75" customHeight="1">
      <c r="H210" s="63"/>
    </row>
    <row r="211" ht="15.75" customHeight="1">
      <c r="H211" s="63"/>
    </row>
    <row r="212" ht="15.75" customHeight="1">
      <c r="H212" s="63"/>
    </row>
    <row r="213" ht="15.75" customHeight="1">
      <c r="H213" s="63"/>
    </row>
    <row r="214" ht="15.75" customHeight="1">
      <c r="H214" s="63"/>
    </row>
    <row r="215" ht="15.75" customHeight="1">
      <c r="H215" s="63"/>
    </row>
    <row r="216" ht="15.75" customHeight="1">
      <c r="H216" s="63"/>
    </row>
    <row r="217" ht="15.75" customHeight="1">
      <c r="H217" s="63"/>
    </row>
    <row r="218" ht="15.75" customHeight="1">
      <c r="H218" s="63"/>
    </row>
    <row r="219" ht="15.75" customHeight="1">
      <c r="H219" s="63"/>
    </row>
    <row r="220" ht="15.75" customHeight="1">
      <c r="H220" s="63"/>
    </row>
    <row r="221" ht="15.75" customHeight="1">
      <c r="H221" s="63"/>
    </row>
    <row r="222" ht="15.75" customHeight="1">
      <c r="H222" s="63"/>
    </row>
    <row r="223" ht="15.75" customHeight="1">
      <c r="H223" s="63"/>
    </row>
    <row r="224" ht="15.75" customHeight="1">
      <c r="H224" s="63"/>
    </row>
    <row r="225" ht="15.75" customHeight="1">
      <c r="H225" s="63"/>
    </row>
    <row r="226" ht="15.75" customHeight="1">
      <c r="H226" s="63"/>
    </row>
    <row r="227" ht="15.75" customHeight="1">
      <c r="H227" s="63"/>
    </row>
    <row r="228" ht="15.75" customHeight="1">
      <c r="H228" s="63"/>
    </row>
    <row r="229" ht="15.75" customHeight="1">
      <c r="H229" s="63"/>
    </row>
    <row r="230" ht="15.75" customHeight="1">
      <c r="H230" s="63"/>
    </row>
    <row r="231" ht="15.75" customHeight="1">
      <c r="H231" s="63"/>
    </row>
    <row r="232" ht="15.75" customHeight="1">
      <c r="H232" s="63"/>
    </row>
    <row r="233" ht="15.75" customHeight="1">
      <c r="H233" s="63"/>
    </row>
    <row r="234" ht="15.75" customHeight="1">
      <c r="H234" s="63"/>
    </row>
    <row r="235" ht="15.75" customHeight="1">
      <c r="H235" s="63"/>
    </row>
    <row r="236" ht="15.75" customHeight="1">
      <c r="H236" s="63"/>
    </row>
    <row r="237" ht="15.75" customHeight="1">
      <c r="H237" s="63"/>
    </row>
    <row r="238" ht="15.75" customHeight="1">
      <c r="H238" s="63"/>
    </row>
    <row r="239" ht="15.75" customHeight="1">
      <c r="H239" s="63"/>
    </row>
    <row r="240" ht="15.75" customHeight="1">
      <c r="H240" s="63"/>
    </row>
    <row r="241" ht="15.75" customHeight="1">
      <c r="H241" s="63"/>
    </row>
    <row r="242" ht="15.75" customHeight="1">
      <c r="H242" s="63"/>
    </row>
    <row r="243" ht="15.75" customHeight="1">
      <c r="H243" s="63"/>
    </row>
    <row r="244" ht="15.75" customHeight="1">
      <c r="H244" s="63"/>
    </row>
    <row r="245" ht="15.75" customHeight="1">
      <c r="H245" s="63"/>
    </row>
    <row r="246" ht="15.75" customHeight="1">
      <c r="H246" s="63"/>
    </row>
    <row r="247" ht="15.75" customHeight="1">
      <c r="H247" s="63"/>
    </row>
    <row r="248" ht="15.75" customHeight="1">
      <c r="H248" s="63"/>
    </row>
    <row r="249" ht="15.75" customHeight="1">
      <c r="H249" s="63"/>
    </row>
    <row r="250" ht="15.75" customHeight="1">
      <c r="H250" s="63"/>
    </row>
    <row r="251" ht="15.75" customHeight="1">
      <c r="H251" s="63"/>
    </row>
    <row r="252" ht="15.75" customHeight="1">
      <c r="H252" s="63"/>
    </row>
    <row r="253" ht="15.75" customHeight="1">
      <c r="H253" s="63"/>
    </row>
    <row r="254" ht="15.75" customHeight="1">
      <c r="H254" s="63"/>
    </row>
    <row r="255" ht="15.75" customHeight="1">
      <c r="H255" s="63"/>
    </row>
    <row r="256" ht="15.75" customHeight="1">
      <c r="H256" s="63"/>
    </row>
    <row r="257" ht="15.75" customHeight="1">
      <c r="H257" s="63"/>
    </row>
    <row r="258" ht="15.75" customHeight="1">
      <c r="H258" s="63"/>
    </row>
    <row r="259" ht="15.75" customHeight="1">
      <c r="H259" s="63"/>
    </row>
    <row r="260" ht="15.75" customHeight="1">
      <c r="H260" s="63"/>
    </row>
    <row r="261" ht="15.75" customHeight="1">
      <c r="H261" s="63"/>
    </row>
    <row r="262" ht="15.75" customHeight="1">
      <c r="H262" s="63"/>
    </row>
    <row r="263" ht="15.75" customHeight="1">
      <c r="H263" s="63"/>
    </row>
    <row r="264" ht="15.75" customHeight="1">
      <c r="H264" s="63"/>
    </row>
    <row r="265" ht="15.75" customHeight="1">
      <c r="H265" s="63"/>
    </row>
    <row r="266" ht="15.75" customHeight="1">
      <c r="H266" s="63"/>
    </row>
    <row r="267" ht="15.75" customHeight="1">
      <c r="H267" s="63"/>
    </row>
    <row r="268" ht="15.75" customHeight="1">
      <c r="H268" s="63"/>
    </row>
    <row r="269" ht="15.75" customHeight="1">
      <c r="H269" s="63"/>
    </row>
    <row r="270" ht="15.75" customHeight="1">
      <c r="H270" s="63"/>
    </row>
    <row r="271" ht="15.75" customHeight="1">
      <c r="H271" s="63"/>
    </row>
    <row r="272" ht="15.75" customHeight="1">
      <c r="H272" s="63"/>
    </row>
    <row r="273" ht="15.75" customHeight="1">
      <c r="H273" s="63"/>
    </row>
    <row r="274" ht="15.75" customHeight="1">
      <c r="H274" s="63"/>
    </row>
    <row r="275" ht="15.75" customHeight="1">
      <c r="H275" s="63"/>
    </row>
    <row r="276" ht="15.75" customHeight="1">
      <c r="H276" s="63"/>
    </row>
    <row r="277" ht="15.75" customHeight="1">
      <c r="H277" s="63"/>
    </row>
    <row r="278" ht="15.75" customHeight="1">
      <c r="H278" s="63"/>
    </row>
    <row r="279" ht="15.75" customHeight="1">
      <c r="H279" s="63"/>
    </row>
    <row r="280" ht="15.75" customHeight="1">
      <c r="H280" s="63"/>
    </row>
    <row r="281" ht="15.75" customHeight="1">
      <c r="H281" s="63"/>
    </row>
    <row r="282" ht="15.75" customHeight="1">
      <c r="H282" s="63"/>
    </row>
    <row r="283" ht="15.75" customHeight="1">
      <c r="H283" s="63"/>
    </row>
    <row r="284" ht="15.75" customHeight="1">
      <c r="H284" s="63"/>
    </row>
    <row r="285" ht="15.75" customHeight="1">
      <c r="H285" s="63"/>
    </row>
    <row r="286" ht="15.75" customHeight="1">
      <c r="H286" s="63"/>
    </row>
    <row r="287" ht="15.75" customHeight="1">
      <c r="H287" s="63"/>
    </row>
    <row r="288" ht="15.75" customHeight="1">
      <c r="H288" s="63"/>
    </row>
    <row r="289" ht="15.75" customHeight="1">
      <c r="H289" s="63"/>
    </row>
    <row r="290" ht="15.75" customHeight="1">
      <c r="H290" s="63"/>
    </row>
    <row r="291" ht="15.75" customHeight="1">
      <c r="H291" s="63"/>
    </row>
    <row r="292" ht="15.75" customHeight="1">
      <c r="H292" s="63"/>
    </row>
    <row r="293" ht="15.75" customHeight="1">
      <c r="H293" s="63"/>
    </row>
    <row r="294" ht="15.75" customHeight="1">
      <c r="H294" s="63"/>
    </row>
    <row r="295" ht="15.75" customHeight="1">
      <c r="H295" s="63"/>
    </row>
    <row r="296" ht="15.75" customHeight="1">
      <c r="H296" s="63"/>
    </row>
    <row r="297" ht="15.75" customHeight="1">
      <c r="H297" s="63"/>
    </row>
    <row r="298" ht="15.75" customHeight="1">
      <c r="H298" s="63"/>
    </row>
    <row r="299" ht="15.75" customHeight="1">
      <c r="H299" s="63"/>
    </row>
    <row r="300" ht="15.75" customHeight="1">
      <c r="H300" s="63"/>
    </row>
    <row r="301" ht="15.75" customHeight="1">
      <c r="H301" s="63"/>
    </row>
    <row r="302" ht="15.75" customHeight="1">
      <c r="H302" s="63"/>
    </row>
    <row r="303" ht="15.75" customHeight="1">
      <c r="H303" s="63"/>
    </row>
    <row r="304" ht="15.75" customHeight="1">
      <c r="H304" s="63"/>
    </row>
    <row r="305" ht="15.75" customHeight="1">
      <c r="H305" s="63"/>
    </row>
    <row r="306" ht="15.75" customHeight="1">
      <c r="H306" s="63"/>
    </row>
    <row r="307" ht="15.75" customHeight="1">
      <c r="H307" s="63"/>
    </row>
    <row r="308" ht="15.75" customHeight="1">
      <c r="H308" s="63"/>
    </row>
    <row r="309" ht="15.75" customHeight="1">
      <c r="H309" s="63"/>
    </row>
    <row r="310" ht="15.75" customHeight="1">
      <c r="H310" s="63"/>
    </row>
    <row r="311" ht="15.75" customHeight="1">
      <c r="H311" s="63"/>
    </row>
    <row r="312" ht="15.75" customHeight="1">
      <c r="H312" s="63"/>
    </row>
    <row r="313" ht="15.75" customHeight="1">
      <c r="H313" s="63"/>
    </row>
    <row r="314" ht="15.75" customHeight="1">
      <c r="H314" s="63"/>
    </row>
    <row r="315" ht="15.75" customHeight="1">
      <c r="H315" s="63"/>
    </row>
    <row r="316" ht="15.75" customHeight="1">
      <c r="H316" s="63"/>
    </row>
    <row r="317" ht="15.75" customHeight="1">
      <c r="H317" s="63"/>
    </row>
    <row r="318" ht="15.75" customHeight="1">
      <c r="H318" s="63"/>
    </row>
    <row r="319" ht="15.75" customHeight="1">
      <c r="H319" s="63"/>
    </row>
    <row r="320" ht="15.75" customHeight="1">
      <c r="H320" s="63"/>
    </row>
    <row r="321" ht="15.75" customHeight="1">
      <c r="H321" s="63"/>
    </row>
    <row r="322" ht="15.75" customHeight="1">
      <c r="H322" s="63"/>
    </row>
    <row r="323" ht="15.75" customHeight="1">
      <c r="H323" s="63"/>
    </row>
    <row r="324" ht="15.75" customHeight="1">
      <c r="H324" s="63"/>
    </row>
    <row r="325" ht="15.75" customHeight="1">
      <c r="H325" s="63"/>
    </row>
    <row r="326" ht="15.75" customHeight="1">
      <c r="H326" s="63"/>
    </row>
    <row r="327" ht="15.75" customHeight="1">
      <c r="H327" s="63"/>
    </row>
    <row r="328" ht="15.75" customHeight="1">
      <c r="H328" s="63"/>
    </row>
    <row r="329" ht="15.75" customHeight="1">
      <c r="H329" s="63"/>
    </row>
    <row r="330" ht="15.75" customHeight="1">
      <c r="H330" s="63"/>
    </row>
    <row r="331" ht="15.75" customHeight="1">
      <c r="H331" s="63"/>
    </row>
    <row r="332" ht="15.75" customHeight="1">
      <c r="H332" s="63"/>
    </row>
    <row r="333" ht="15.75" customHeight="1">
      <c r="H333" s="63"/>
    </row>
    <row r="334" ht="15.75" customHeight="1">
      <c r="H334" s="63"/>
    </row>
    <row r="335" ht="15.75" customHeight="1">
      <c r="H335" s="63"/>
    </row>
    <row r="336" ht="15.75" customHeight="1">
      <c r="H336" s="63"/>
    </row>
    <row r="337" ht="15.75" customHeight="1">
      <c r="H337" s="63"/>
    </row>
    <row r="338" ht="15.75" customHeight="1">
      <c r="H338" s="63"/>
    </row>
    <row r="339" ht="15.75" customHeight="1">
      <c r="H339" s="63"/>
    </row>
    <row r="340" ht="15.75" customHeight="1">
      <c r="H340" s="63"/>
    </row>
    <row r="341" ht="15.75" customHeight="1">
      <c r="H341" s="63"/>
    </row>
    <row r="342" ht="15.75" customHeight="1">
      <c r="H342" s="63"/>
    </row>
    <row r="343" ht="15.75" customHeight="1">
      <c r="H343" s="63"/>
    </row>
    <row r="344" ht="15.75" customHeight="1">
      <c r="H344" s="63"/>
    </row>
    <row r="345" ht="15.75" customHeight="1">
      <c r="H345" s="63"/>
    </row>
    <row r="346" ht="15.75" customHeight="1">
      <c r="H346" s="63"/>
    </row>
    <row r="347" ht="15.75" customHeight="1">
      <c r="H347" s="63"/>
    </row>
    <row r="348" ht="15.75" customHeight="1">
      <c r="H348" s="63"/>
    </row>
    <row r="349" ht="15.75" customHeight="1">
      <c r="H349" s="63"/>
    </row>
    <row r="350" ht="15.75" customHeight="1">
      <c r="H350" s="63"/>
    </row>
    <row r="351" ht="15.75" customHeight="1">
      <c r="H351" s="63"/>
    </row>
    <row r="352" ht="15.75" customHeight="1">
      <c r="H352" s="63"/>
    </row>
    <row r="353" ht="15.75" customHeight="1">
      <c r="H353" s="63"/>
    </row>
    <row r="354" ht="15.75" customHeight="1">
      <c r="H354" s="63"/>
    </row>
    <row r="355" ht="15.75" customHeight="1">
      <c r="H355" s="63"/>
    </row>
    <row r="356" ht="15.75" customHeight="1">
      <c r="H356" s="63"/>
    </row>
    <row r="357" ht="15.75" customHeight="1">
      <c r="H357" s="63"/>
    </row>
    <row r="358" ht="15.75" customHeight="1">
      <c r="H358" s="63"/>
    </row>
    <row r="359" ht="15.75" customHeight="1">
      <c r="H359" s="63"/>
    </row>
    <row r="360" ht="15.75" customHeight="1">
      <c r="H360" s="63"/>
    </row>
    <row r="361" ht="15.75" customHeight="1">
      <c r="H361" s="63"/>
    </row>
    <row r="362" ht="15.75" customHeight="1">
      <c r="H362" s="63"/>
    </row>
    <row r="363" ht="15.75" customHeight="1">
      <c r="H363" s="63"/>
    </row>
    <row r="364" ht="15.75" customHeight="1">
      <c r="H364" s="63"/>
    </row>
    <row r="365" ht="15.75" customHeight="1">
      <c r="H365" s="63"/>
    </row>
    <row r="366" ht="15.75" customHeight="1">
      <c r="H366" s="63"/>
    </row>
    <row r="367" ht="15.75" customHeight="1">
      <c r="H367" s="63"/>
    </row>
    <row r="368" ht="15.75" customHeight="1">
      <c r="H368" s="63"/>
    </row>
    <row r="369" ht="15.75" customHeight="1">
      <c r="H369" s="63"/>
    </row>
    <row r="370" ht="15.75" customHeight="1">
      <c r="H370" s="63"/>
    </row>
    <row r="371" ht="15.75" customHeight="1">
      <c r="H371" s="63"/>
    </row>
    <row r="372" ht="15.75" customHeight="1">
      <c r="H372" s="63"/>
    </row>
    <row r="373" ht="15.75" customHeight="1">
      <c r="H373" s="63"/>
    </row>
    <row r="374" ht="15.75" customHeight="1">
      <c r="H374" s="63"/>
    </row>
    <row r="375" ht="15.75" customHeight="1">
      <c r="H375" s="63"/>
    </row>
    <row r="376" ht="15.75" customHeight="1">
      <c r="H376" s="63"/>
    </row>
    <row r="377" ht="15.75" customHeight="1">
      <c r="H377" s="63"/>
    </row>
    <row r="378" ht="15.75" customHeight="1">
      <c r="H378" s="63"/>
    </row>
    <row r="379" ht="15.75" customHeight="1">
      <c r="H379" s="63"/>
    </row>
    <row r="380" ht="15.75" customHeight="1">
      <c r="H380" s="63"/>
    </row>
    <row r="381" ht="15.75" customHeight="1">
      <c r="H381" s="63"/>
    </row>
    <row r="382" ht="15.75" customHeight="1">
      <c r="H382" s="63"/>
    </row>
    <row r="383" ht="15.75" customHeight="1">
      <c r="H383" s="63"/>
    </row>
    <row r="384" ht="15.75" customHeight="1">
      <c r="H384" s="63"/>
    </row>
    <row r="385" ht="15.75" customHeight="1">
      <c r="H385" s="63"/>
    </row>
    <row r="386" ht="15.75" customHeight="1">
      <c r="H386" s="63"/>
    </row>
    <row r="387" ht="15.75" customHeight="1">
      <c r="H387" s="63"/>
    </row>
    <row r="388" ht="15.75" customHeight="1">
      <c r="H388" s="63"/>
    </row>
    <row r="389" ht="15.75" customHeight="1">
      <c r="H389" s="63"/>
    </row>
    <row r="390" ht="15.75" customHeight="1">
      <c r="H390" s="63"/>
    </row>
    <row r="391" ht="15.75" customHeight="1">
      <c r="H391" s="63"/>
    </row>
    <row r="392" ht="15.75" customHeight="1">
      <c r="H392" s="63"/>
    </row>
    <row r="393" ht="15.75" customHeight="1">
      <c r="H393" s="63"/>
    </row>
    <row r="394" ht="15.75" customHeight="1">
      <c r="H394" s="63"/>
    </row>
    <row r="395" ht="15.75" customHeight="1">
      <c r="H395" s="63"/>
    </row>
    <row r="396" ht="15.75" customHeight="1">
      <c r="H396" s="63"/>
    </row>
    <row r="397" ht="15.75" customHeight="1">
      <c r="H397" s="63"/>
    </row>
    <row r="398" ht="15.75" customHeight="1">
      <c r="H398" s="63"/>
    </row>
    <row r="399" ht="15.75" customHeight="1">
      <c r="H399" s="63"/>
    </row>
    <row r="400" ht="15.75" customHeight="1">
      <c r="H400" s="63"/>
    </row>
    <row r="401" ht="15.75" customHeight="1">
      <c r="H401" s="63"/>
    </row>
    <row r="402" ht="15.75" customHeight="1">
      <c r="H402" s="63"/>
    </row>
    <row r="403" ht="15.75" customHeight="1">
      <c r="H403" s="63"/>
    </row>
    <row r="404" ht="15.75" customHeight="1">
      <c r="H404" s="63"/>
    </row>
    <row r="405" ht="15.75" customHeight="1">
      <c r="H405" s="63"/>
    </row>
    <row r="406" ht="15.75" customHeight="1">
      <c r="H406" s="63"/>
    </row>
    <row r="407" ht="15.75" customHeight="1">
      <c r="H407" s="63"/>
    </row>
    <row r="408" ht="15.75" customHeight="1">
      <c r="H408" s="63"/>
    </row>
    <row r="409" ht="15.75" customHeight="1">
      <c r="H409" s="63"/>
    </row>
    <row r="410" ht="15.75" customHeight="1">
      <c r="H410" s="63"/>
    </row>
    <row r="411" ht="15.75" customHeight="1">
      <c r="H411" s="63"/>
    </row>
    <row r="412" ht="15.75" customHeight="1">
      <c r="H412" s="63"/>
    </row>
    <row r="413" ht="15.75" customHeight="1">
      <c r="H413" s="63"/>
    </row>
    <row r="414" ht="15.75" customHeight="1">
      <c r="H414" s="63"/>
    </row>
    <row r="415" ht="15.75" customHeight="1">
      <c r="H415" s="63"/>
    </row>
    <row r="416" ht="15.75" customHeight="1">
      <c r="H416" s="63"/>
    </row>
    <row r="417" ht="15.75" customHeight="1">
      <c r="H417" s="63"/>
    </row>
    <row r="418" ht="15.75" customHeight="1">
      <c r="H418" s="63"/>
    </row>
    <row r="419" ht="15.75" customHeight="1">
      <c r="H419" s="63"/>
    </row>
    <row r="420" ht="15.75" customHeight="1">
      <c r="H420" s="63"/>
    </row>
    <row r="421" ht="15.75" customHeight="1">
      <c r="H421" s="63"/>
    </row>
    <row r="422" ht="15.75" customHeight="1">
      <c r="H422" s="63"/>
    </row>
    <row r="423" ht="15.75" customHeight="1">
      <c r="H423" s="63"/>
    </row>
    <row r="424" ht="15.75" customHeight="1">
      <c r="H424" s="63"/>
    </row>
    <row r="425" ht="15.75" customHeight="1">
      <c r="H425" s="63"/>
    </row>
    <row r="426" ht="15.75" customHeight="1">
      <c r="H426" s="63"/>
    </row>
    <row r="427" ht="15.75" customHeight="1">
      <c r="H427" s="63"/>
    </row>
    <row r="428" ht="15.75" customHeight="1">
      <c r="H428" s="63"/>
    </row>
    <row r="429" ht="15.75" customHeight="1">
      <c r="H429" s="63"/>
    </row>
    <row r="430" ht="15.75" customHeight="1">
      <c r="H430" s="63"/>
    </row>
    <row r="431" ht="15.75" customHeight="1">
      <c r="H431" s="63"/>
    </row>
    <row r="432" ht="15.75" customHeight="1">
      <c r="H432" s="63"/>
    </row>
    <row r="433" ht="15.75" customHeight="1">
      <c r="H433" s="63"/>
    </row>
    <row r="434" ht="15.75" customHeight="1">
      <c r="H434" s="63"/>
    </row>
    <row r="435" ht="15.75" customHeight="1">
      <c r="H435" s="63"/>
    </row>
    <row r="436" ht="15.75" customHeight="1">
      <c r="H436" s="63"/>
    </row>
    <row r="437" ht="15.75" customHeight="1">
      <c r="H437" s="63"/>
    </row>
    <row r="438" ht="15.75" customHeight="1">
      <c r="H438" s="63"/>
    </row>
    <row r="439" ht="15.75" customHeight="1">
      <c r="H439" s="63"/>
    </row>
    <row r="440" ht="15.75" customHeight="1">
      <c r="H440" s="63"/>
    </row>
    <row r="441" ht="15.75" customHeight="1">
      <c r="H441" s="63"/>
    </row>
    <row r="442" ht="15.75" customHeight="1">
      <c r="H442" s="63"/>
    </row>
    <row r="443" ht="15.75" customHeight="1">
      <c r="H443" s="63"/>
    </row>
    <row r="444" ht="15.75" customHeight="1">
      <c r="H444" s="63"/>
    </row>
    <row r="445" ht="15.75" customHeight="1">
      <c r="H445" s="63"/>
    </row>
    <row r="446" ht="15.75" customHeight="1">
      <c r="H446" s="63"/>
    </row>
    <row r="447" ht="15.75" customHeight="1">
      <c r="H447" s="63"/>
    </row>
    <row r="448" ht="15.75" customHeight="1">
      <c r="H448" s="63"/>
    </row>
    <row r="449" ht="15.75" customHeight="1">
      <c r="H449" s="63"/>
    </row>
    <row r="450" ht="15.75" customHeight="1">
      <c r="H450" s="63"/>
    </row>
    <row r="451" ht="15.75" customHeight="1">
      <c r="H451" s="63"/>
    </row>
    <row r="452" ht="15.75" customHeight="1">
      <c r="H452" s="63"/>
    </row>
    <row r="453" ht="15.75" customHeight="1">
      <c r="H453" s="63"/>
    </row>
    <row r="454" ht="15.75" customHeight="1">
      <c r="H454" s="63"/>
    </row>
    <row r="455" ht="15.75" customHeight="1">
      <c r="H455" s="63"/>
    </row>
    <row r="456" ht="15.75" customHeight="1">
      <c r="H456" s="63"/>
    </row>
    <row r="457" ht="15.75" customHeight="1">
      <c r="H457" s="63"/>
    </row>
    <row r="458" ht="15.75" customHeight="1">
      <c r="H458" s="63"/>
    </row>
    <row r="459" ht="15.75" customHeight="1">
      <c r="H459" s="63"/>
    </row>
    <row r="460" ht="15.75" customHeight="1">
      <c r="H460" s="63"/>
    </row>
    <row r="461" ht="15.75" customHeight="1">
      <c r="H461" s="63"/>
    </row>
    <row r="462" ht="15.75" customHeight="1">
      <c r="H462" s="63"/>
    </row>
    <row r="463" ht="15.75" customHeight="1">
      <c r="H463" s="63"/>
    </row>
    <row r="464" ht="15.75" customHeight="1">
      <c r="H464" s="63"/>
    </row>
    <row r="465" ht="15.75" customHeight="1">
      <c r="H465" s="63"/>
    </row>
    <row r="466" ht="15.75" customHeight="1">
      <c r="H466" s="63"/>
    </row>
    <row r="467" ht="15.75" customHeight="1">
      <c r="H467" s="63"/>
    </row>
    <row r="468" ht="15.75" customHeight="1">
      <c r="H468" s="63"/>
    </row>
    <row r="469" ht="15.75" customHeight="1">
      <c r="H469" s="63"/>
    </row>
    <row r="470" ht="15.75" customHeight="1">
      <c r="H470" s="63"/>
    </row>
    <row r="471" ht="15.75" customHeight="1">
      <c r="H471" s="63"/>
    </row>
    <row r="472" ht="15.75" customHeight="1">
      <c r="H472" s="63"/>
    </row>
    <row r="473" ht="15.75" customHeight="1">
      <c r="H473" s="63"/>
    </row>
    <row r="474" ht="15.75" customHeight="1">
      <c r="H474" s="63"/>
    </row>
    <row r="475" ht="15.75" customHeight="1">
      <c r="H475" s="63"/>
    </row>
    <row r="476" ht="15.75" customHeight="1">
      <c r="H476" s="63"/>
    </row>
    <row r="477" ht="15.75" customHeight="1">
      <c r="H477" s="63"/>
    </row>
    <row r="478" ht="15.75" customHeight="1">
      <c r="H478" s="63"/>
    </row>
    <row r="479" ht="15.75" customHeight="1">
      <c r="H479" s="63"/>
    </row>
    <row r="480" ht="15.75" customHeight="1">
      <c r="H480" s="63"/>
    </row>
    <row r="481" ht="15.75" customHeight="1">
      <c r="H481" s="63"/>
    </row>
    <row r="482" ht="15.75" customHeight="1">
      <c r="H482" s="63"/>
    </row>
    <row r="483" ht="15.75" customHeight="1">
      <c r="H483" s="63"/>
    </row>
    <row r="484" ht="15.75" customHeight="1">
      <c r="H484" s="63"/>
    </row>
    <row r="485" ht="15.75" customHeight="1">
      <c r="H485" s="63"/>
    </row>
    <row r="486" ht="15.75" customHeight="1">
      <c r="H486" s="63"/>
    </row>
    <row r="487" ht="15.75" customHeight="1">
      <c r="H487" s="63"/>
    </row>
    <row r="488" ht="15.75" customHeight="1">
      <c r="H488" s="63"/>
    </row>
    <row r="489" ht="15.75" customHeight="1">
      <c r="H489" s="63"/>
    </row>
    <row r="490" ht="15.75" customHeight="1">
      <c r="H490" s="63"/>
    </row>
    <row r="491" ht="15.75" customHeight="1">
      <c r="H491" s="63"/>
    </row>
    <row r="492" ht="15.75" customHeight="1">
      <c r="H492" s="63"/>
    </row>
    <row r="493" ht="15.75" customHeight="1">
      <c r="H493" s="63"/>
    </row>
    <row r="494" ht="15.75" customHeight="1">
      <c r="H494" s="63"/>
    </row>
    <row r="495" ht="15.75" customHeight="1">
      <c r="H495" s="63"/>
    </row>
    <row r="496" ht="15.75" customHeight="1">
      <c r="H496" s="63"/>
    </row>
    <row r="497" ht="15.75" customHeight="1">
      <c r="H497" s="63"/>
    </row>
    <row r="498" ht="15.75" customHeight="1">
      <c r="H498" s="63"/>
    </row>
    <row r="499" ht="15.75" customHeight="1">
      <c r="H499" s="63"/>
    </row>
    <row r="500" ht="15.75" customHeight="1">
      <c r="H500" s="63"/>
    </row>
    <row r="501" ht="15.75" customHeight="1">
      <c r="H501" s="63"/>
    </row>
    <row r="502" ht="15.75" customHeight="1">
      <c r="H502" s="63"/>
    </row>
    <row r="503" ht="15.75" customHeight="1">
      <c r="H503" s="63"/>
    </row>
    <row r="504" ht="15.75" customHeight="1">
      <c r="H504" s="63"/>
    </row>
    <row r="505" ht="15.75" customHeight="1">
      <c r="H505" s="63"/>
    </row>
    <row r="506" ht="15.75" customHeight="1">
      <c r="H506" s="63"/>
    </row>
    <row r="507" ht="15.75" customHeight="1">
      <c r="H507" s="63"/>
    </row>
    <row r="508" ht="15.75" customHeight="1">
      <c r="H508" s="63"/>
    </row>
    <row r="509" ht="15.75" customHeight="1">
      <c r="H509" s="63"/>
    </row>
    <row r="510" ht="15.75" customHeight="1">
      <c r="H510" s="63"/>
    </row>
    <row r="511" ht="15.75" customHeight="1">
      <c r="H511" s="63"/>
    </row>
    <row r="512" ht="15.75" customHeight="1">
      <c r="H512" s="63"/>
    </row>
    <row r="513" ht="15.75" customHeight="1">
      <c r="H513" s="63"/>
    </row>
    <row r="514" ht="15.75" customHeight="1">
      <c r="H514" s="63"/>
    </row>
    <row r="515" ht="15.75" customHeight="1">
      <c r="H515" s="63"/>
    </row>
    <row r="516" ht="15.75" customHeight="1">
      <c r="H516" s="63"/>
    </row>
    <row r="517" ht="15.75" customHeight="1">
      <c r="H517" s="63"/>
    </row>
    <row r="518" ht="15.75" customHeight="1">
      <c r="H518" s="63"/>
    </row>
    <row r="519" ht="15.75" customHeight="1">
      <c r="H519" s="63"/>
    </row>
    <row r="520" ht="15.75" customHeight="1">
      <c r="H520" s="63"/>
    </row>
    <row r="521" ht="15.75" customHeight="1">
      <c r="H521" s="63"/>
    </row>
    <row r="522" ht="15.75" customHeight="1">
      <c r="H522" s="63"/>
    </row>
    <row r="523" ht="15.75" customHeight="1">
      <c r="H523" s="63"/>
    </row>
    <row r="524" ht="15.75" customHeight="1">
      <c r="H524" s="63"/>
    </row>
    <row r="525" ht="15.75" customHeight="1">
      <c r="H525" s="63"/>
    </row>
    <row r="526" ht="15.75" customHeight="1">
      <c r="H526" s="63"/>
    </row>
    <row r="527" ht="15.75" customHeight="1">
      <c r="H527" s="63"/>
    </row>
    <row r="528" ht="15.75" customHeight="1">
      <c r="H528" s="63"/>
    </row>
    <row r="529" ht="15.75" customHeight="1">
      <c r="H529" s="63"/>
    </row>
    <row r="530" ht="15.75" customHeight="1">
      <c r="H530" s="63"/>
    </row>
    <row r="531" ht="15.75" customHeight="1">
      <c r="H531" s="63"/>
    </row>
    <row r="532" ht="15.75" customHeight="1">
      <c r="H532" s="63"/>
    </row>
    <row r="533" ht="15.75" customHeight="1">
      <c r="H533" s="63"/>
    </row>
    <row r="534" ht="15.75" customHeight="1">
      <c r="H534" s="63"/>
    </row>
    <row r="535" ht="15.75" customHeight="1">
      <c r="H535" s="63"/>
    </row>
    <row r="536" ht="15.75" customHeight="1">
      <c r="H536" s="63"/>
    </row>
    <row r="537" ht="15.75" customHeight="1">
      <c r="H537" s="63"/>
    </row>
    <row r="538" ht="15.75" customHeight="1">
      <c r="H538" s="63"/>
    </row>
    <row r="539" ht="15.75" customHeight="1">
      <c r="H539" s="63"/>
    </row>
    <row r="540" ht="15.75" customHeight="1">
      <c r="H540" s="63"/>
    </row>
    <row r="541" ht="15.75" customHeight="1">
      <c r="H541" s="63"/>
    </row>
    <row r="542" ht="15.75" customHeight="1">
      <c r="H542" s="63"/>
    </row>
    <row r="543" ht="15.75" customHeight="1">
      <c r="H543" s="63"/>
    </row>
    <row r="544" ht="15.75" customHeight="1">
      <c r="H544" s="63"/>
    </row>
    <row r="545" ht="15.75" customHeight="1">
      <c r="H545" s="63"/>
    </row>
    <row r="546" ht="15.75" customHeight="1">
      <c r="H546" s="63"/>
    </row>
    <row r="547" ht="15.75" customHeight="1">
      <c r="H547" s="63"/>
    </row>
    <row r="548" ht="15.75" customHeight="1">
      <c r="H548" s="63"/>
    </row>
    <row r="549" ht="15.75" customHeight="1">
      <c r="H549" s="63"/>
    </row>
    <row r="550" ht="15.75" customHeight="1">
      <c r="H550" s="63"/>
    </row>
    <row r="551" ht="15.75" customHeight="1">
      <c r="H551" s="63"/>
    </row>
    <row r="552" ht="15.75" customHeight="1">
      <c r="H552" s="63"/>
    </row>
    <row r="553" ht="15.75" customHeight="1">
      <c r="H553" s="63"/>
    </row>
    <row r="554" ht="15.75" customHeight="1">
      <c r="H554" s="63"/>
    </row>
    <row r="555" ht="15.75" customHeight="1">
      <c r="H555" s="63"/>
    </row>
    <row r="556" ht="15.75" customHeight="1">
      <c r="H556" s="63"/>
    </row>
    <row r="557" ht="15.75" customHeight="1">
      <c r="H557" s="63"/>
    </row>
    <row r="558" ht="15.75" customHeight="1">
      <c r="H558" s="63"/>
    </row>
    <row r="559" ht="15.75" customHeight="1">
      <c r="H559" s="63"/>
    </row>
    <row r="560" ht="15.75" customHeight="1">
      <c r="H560" s="63"/>
    </row>
    <row r="561" ht="15.75" customHeight="1">
      <c r="H561" s="63"/>
    </row>
    <row r="562" ht="15.75" customHeight="1">
      <c r="H562" s="63"/>
    </row>
    <row r="563" ht="15.75" customHeight="1">
      <c r="H563" s="63"/>
    </row>
    <row r="564" ht="15.75" customHeight="1">
      <c r="H564" s="63"/>
    </row>
    <row r="565" ht="15.75" customHeight="1">
      <c r="H565" s="63"/>
    </row>
    <row r="566" ht="15.75" customHeight="1">
      <c r="H566" s="63"/>
    </row>
    <row r="567" ht="15.75" customHeight="1">
      <c r="H567" s="63"/>
    </row>
    <row r="568" ht="15.75" customHeight="1">
      <c r="H568" s="63"/>
    </row>
    <row r="569" ht="15.75" customHeight="1">
      <c r="H569" s="63"/>
    </row>
    <row r="570" ht="15.75" customHeight="1">
      <c r="H570" s="63"/>
    </row>
    <row r="571" ht="15.75" customHeight="1">
      <c r="H571" s="63"/>
    </row>
    <row r="572" ht="15.75" customHeight="1">
      <c r="H572" s="63"/>
    </row>
    <row r="573" ht="15.75" customHeight="1">
      <c r="H573" s="63"/>
    </row>
    <row r="574" ht="15.75" customHeight="1">
      <c r="H574" s="63"/>
    </row>
    <row r="575" ht="15.75" customHeight="1">
      <c r="H575" s="63"/>
    </row>
    <row r="576" ht="15.75" customHeight="1">
      <c r="H576" s="63"/>
    </row>
    <row r="577" ht="15.75" customHeight="1">
      <c r="H577" s="63"/>
    </row>
    <row r="578" ht="15.75" customHeight="1">
      <c r="H578" s="63"/>
    </row>
    <row r="579" ht="15.75" customHeight="1">
      <c r="H579" s="63"/>
    </row>
    <row r="580" ht="15.75" customHeight="1">
      <c r="H580" s="63"/>
    </row>
    <row r="581" ht="15.75" customHeight="1">
      <c r="H581" s="63"/>
    </row>
    <row r="582" ht="15.75" customHeight="1">
      <c r="H582" s="63"/>
    </row>
    <row r="583" ht="15.75" customHeight="1">
      <c r="H583" s="63"/>
    </row>
    <row r="584" ht="15.75" customHeight="1">
      <c r="H584" s="63"/>
    </row>
    <row r="585" ht="15.75" customHeight="1">
      <c r="H585" s="63"/>
    </row>
    <row r="586" ht="15.75" customHeight="1">
      <c r="H586" s="63"/>
    </row>
    <row r="587" ht="15.75" customHeight="1">
      <c r="H587" s="63"/>
    </row>
    <row r="588" ht="15.75" customHeight="1">
      <c r="H588" s="63"/>
    </row>
    <row r="589" ht="15.75" customHeight="1">
      <c r="H589" s="63"/>
    </row>
    <row r="590" ht="15.75" customHeight="1">
      <c r="H590" s="63"/>
    </row>
    <row r="591" ht="15.75" customHeight="1">
      <c r="H591" s="63"/>
    </row>
    <row r="592" ht="15.75" customHeight="1">
      <c r="H592" s="63"/>
    </row>
    <row r="593" ht="15.75" customHeight="1">
      <c r="H593" s="63"/>
    </row>
    <row r="594" ht="15.75" customHeight="1">
      <c r="H594" s="63"/>
    </row>
    <row r="595" ht="15.75" customHeight="1">
      <c r="H595" s="63"/>
    </row>
    <row r="596" ht="15.75" customHeight="1">
      <c r="H596" s="63"/>
    </row>
    <row r="597" ht="15.75" customHeight="1">
      <c r="H597" s="63"/>
    </row>
    <row r="598" ht="15.75" customHeight="1">
      <c r="H598" s="63"/>
    </row>
    <row r="599" ht="15.75" customHeight="1">
      <c r="H599" s="63"/>
    </row>
    <row r="600" ht="15.75" customHeight="1">
      <c r="H600" s="63"/>
    </row>
    <row r="601" ht="15.75" customHeight="1">
      <c r="H601" s="63"/>
    </row>
    <row r="602" ht="15.75" customHeight="1">
      <c r="H602" s="63"/>
    </row>
    <row r="603" ht="15.75" customHeight="1">
      <c r="H603" s="63"/>
    </row>
    <row r="604" ht="15.75" customHeight="1">
      <c r="H604" s="63"/>
    </row>
    <row r="605" ht="15.75" customHeight="1">
      <c r="H605" s="63"/>
    </row>
    <row r="606" ht="15.75" customHeight="1">
      <c r="H606" s="63"/>
    </row>
    <row r="607" ht="15.75" customHeight="1">
      <c r="H607" s="63"/>
    </row>
    <row r="608" ht="15.75" customHeight="1">
      <c r="H608" s="63"/>
    </row>
    <row r="609" ht="15.75" customHeight="1">
      <c r="H609" s="63"/>
    </row>
    <row r="610" ht="15.75" customHeight="1">
      <c r="H610" s="63"/>
    </row>
    <row r="611" ht="15.75" customHeight="1">
      <c r="H611" s="63"/>
    </row>
    <row r="612" ht="15.75" customHeight="1">
      <c r="H612" s="63"/>
    </row>
    <row r="613" ht="15.75" customHeight="1">
      <c r="H613" s="63"/>
    </row>
    <row r="614" ht="15.75" customHeight="1">
      <c r="H614" s="63"/>
    </row>
    <row r="615" ht="15.75" customHeight="1">
      <c r="H615" s="63"/>
    </row>
    <row r="616" ht="15.75" customHeight="1">
      <c r="H616" s="63"/>
    </row>
    <row r="617" ht="15.75" customHeight="1">
      <c r="H617" s="63"/>
    </row>
    <row r="618" ht="15.75" customHeight="1">
      <c r="H618" s="63"/>
    </row>
    <row r="619" ht="15.75" customHeight="1">
      <c r="H619" s="63"/>
    </row>
    <row r="620" ht="15.75" customHeight="1">
      <c r="H620" s="63"/>
    </row>
    <row r="621" ht="15.75" customHeight="1">
      <c r="H621" s="63"/>
    </row>
    <row r="622" ht="15.75" customHeight="1">
      <c r="H622" s="63"/>
    </row>
    <row r="623" ht="15.75" customHeight="1">
      <c r="H623" s="63"/>
    </row>
    <row r="624" ht="15.75" customHeight="1">
      <c r="H624" s="63"/>
    </row>
    <row r="625" ht="15.75" customHeight="1">
      <c r="H625" s="63"/>
    </row>
    <row r="626" ht="15.75" customHeight="1">
      <c r="H626" s="63"/>
    </row>
    <row r="627" ht="15.75" customHeight="1">
      <c r="H627" s="63"/>
    </row>
    <row r="628" ht="15.75" customHeight="1">
      <c r="H628" s="63"/>
    </row>
    <row r="629" ht="15.75" customHeight="1">
      <c r="H629" s="63"/>
    </row>
    <row r="630" ht="15.75" customHeight="1">
      <c r="H630" s="63"/>
    </row>
    <row r="631" ht="15.75" customHeight="1">
      <c r="H631" s="63"/>
    </row>
    <row r="632" ht="15.75" customHeight="1">
      <c r="H632" s="63"/>
    </row>
    <row r="633" ht="15.75" customHeight="1">
      <c r="H633" s="63"/>
    </row>
    <row r="634" ht="15.75" customHeight="1">
      <c r="H634" s="63"/>
    </row>
    <row r="635" ht="15.75" customHeight="1">
      <c r="H635" s="63"/>
    </row>
    <row r="636" ht="15.75" customHeight="1">
      <c r="H636" s="63"/>
    </row>
    <row r="637" ht="15.75" customHeight="1">
      <c r="H637" s="63"/>
    </row>
    <row r="638" ht="15.75" customHeight="1">
      <c r="H638" s="63"/>
    </row>
    <row r="639" ht="15.75" customHeight="1">
      <c r="H639" s="63"/>
    </row>
    <row r="640" ht="15.75" customHeight="1">
      <c r="H640" s="63"/>
    </row>
    <row r="641" ht="15.75" customHeight="1">
      <c r="H641" s="63"/>
    </row>
    <row r="642" ht="15.75" customHeight="1">
      <c r="H642" s="63"/>
    </row>
    <row r="643" ht="15.75" customHeight="1">
      <c r="H643" s="63"/>
    </row>
    <row r="644" ht="15.75" customHeight="1">
      <c r="H644" s="63"/>
    </row>
    <row r="645" ht="15.75" customHeight="1">
      <c r="H645" s="63"/>
    </row>
    <row r="646" ht="15.75" customHeight="1">
      <c r="H646" s="63"/>
    </row>
    <row r="647" ht="15.75" customHeight="1">
      <c r="H647" s="63"/>
    </row>
    <row r="648" ht="15.75" customHeight="1">
      <c r="H648" s="63"/>
    </row>
    <row r="649" ht="15.75" customHeight="1">
      <c r="H649" s="63"/>
    </row>
    <row r="650" ht="15.75" customHeight="1">
      <c r="H650" s="63"/>
    </row>
    <row r="651" ht="15.75" customHeight="1">
      <c r="H651" s="63"/>
    </row>
    <row r="652" ht="15.75" customHeight="1">
      <c r="H652" s="63"/>
    </row>
    <row r="653" ht="15.75" customHeight="1">
      <c r="H653" s="63"/>
    </row>
    <row r="654" ht="15.75" customHeight="1">
      <c r="H654" s="63"/>
    </row>
    <row r="655" ht="15.75" customHeight="1">
      <c r="H655" s="63"/>
    </row>
    <row r="656" ht="15.75" customHeight="1">
      <c r="H656" s="63"/>
    </row>
    <row r="657" ht="15.75" customHeight="1">
      <c r="H657" s="63"/>
    </row>
    <row r="658" ht="15.75" customHeight="1">
      <c r="H658" s="63"/>
    </row>
    <row r="659" ht="15.75" customHeight="1">
      <c r="H659" s="63"/>
    </row>
    <row r="660" ht="15.75" customHeight="1">
      <c r="H660" s="63"/>
    </row>
    <row r="661" ht="15.75" customHeight="1">
      <c r="H661" s="63"/>
    </row>
    <row r="662" ht="15.75" customHeight="1">
      <c r="H662" s="63"/>
    </row>
    <row r="663" ht="15.75" customHeight="1">
      <c r="H663" s="63"/>
    </row>
    <row r="664" ht="15.75" customHeight="1">
      <c r="H664" s="63"/>
    </row>
    <row r="665" ht="15.75" customHeight="1">
      <c r="H665" s="63"/>
    </row>
    <row r="666" ht="15.75" customHeight="1">
      <c r="H666" s="63"/>
    </row>
    <row r="667" ht="15.75" customHeight="1">
      <c r="H667" s="63"/>
    </row>
    <row r="668" ht="15.75" customHeight="1">
      <c r="H668" s="63"/>
    </row>
    <row r="669" ht="15.75" customHeight="1">
      <c r="H669" s="63"/>
    </row>
    <row r="670" ht="15.75" customHeight="1">
      <c r="H670" s="63"/>
    </row>
    <row r="671" ht="15.75" customHeight="1">
      <c r="H671" s="63"/>
    </row>
    <row r="672" ht="15.75" customHeight="1">
      <c r="H672" s="63"/>
    </row>
    <row r="673" ht="15.75" customHeight="1">
      <c r="H673" s="63"/>
    </row>
    <row r="674" ht="15.75" customHeight="1">
      <c r="H674" s="63"/>
    </row>
    <row r="675" ht="15.75" customHeight="1">
      <c r="H675" s="63"/>
    </row>
    <row r="676" ht="15.75" customHeight="1">
      <c r="H676" s="63"/>
    </row>
    <row r="677" ht="15.75" customHeight="1">
      <c r="H677" s="63"/>
    </row>
    <row r="678" ht="15.75" customHeight="1">
      <c r="H678" s="63"/>
    </row>
    <row r="679" ht="15.75" customHeight="1">
      <c r="H679" s="63"/>
    </row>
    <row r="680" ht="15.75" customHeight="1">
      <c r="H680" s="63"/>
    </row>
    <row r="681" ht="15.75" customHeight="1">
      <c r="H681" s="63"/>
    </row>
    <row r="682" ht="15.75" customHeight="1">
      <c r="H682" s="63"/>
    </row>
    <row r="683" ht="15.75" customHeight="1">
      <c r="H683" s="63"/>
    </row>
    <row r="684" ht="15.75" customHeight="1">
      <c r="H684" s="63"/>
    </row>
    <row r="685" ht="15.75" customHeight="1">
      <c r="H685" s="63"/>
    </row>
    <row r="686" ht="15.75" customHeight="1">
      <c r="H686" s="63"/>
    </row>
    <row r="687" ht="15.75" customHeight="1">
      <c r="H687" s="63"/>
    </row>
    <row r="688" ht="15.75" customHeight="1">
      <c r="H688" s="63"/>
    </row>
    <row r="689" ht="15.75" customHeight="1">
      <c r="H689" s="63"/>
    </row>
    <row r="690" ht="15.75" customHeight="1">
      <c r="H690" s="63"/>
    </row>
    <row r="691" ht="15.75" customHeight="1">
      <c r="H691" s="63"/>
    </row>
    <row r="692" ht="15.75" customHeight="1">
      <c r="H692" s="63"/>
    </row>
    <row r="693" ht="15.75" customHeight="1">
      <c r="H693" s="63"/>
    </row>
    <row r="694" ht="15.75" customHeight="1">
      <c r="H694" s="63"/>
    </row>
    <row r="695" ht="15.75" customHeight="1">
      <c r="H695" s="63"/>
    </row>
    <row r="696" ht="15.75" customHeight="1">
      <c r="H696" s="63"/>
    </row>
    <row r="697" ht="15.75" customHeight="1">
      <c r="H697" s="63"/>
    </row>
    <row r="698" ht="15.75" customHeight="1">
      <c r="H698" s="63"/>
    </row>
    <row r="699" ht="15.75" customHeight="1">
      <c r="H699" s="63"/>
    </row>
    <row r="700" ht="15.75" customHeight="1">
      <c r="H700" s="63"/>
    </row>
    <row r="701" ht="15.75" customHeight="1">
      <c r="H701" s="63"/>
    </row>
    <row r="702" ht="15.75" customHeight="1">
      <c r="H702" s="63"/>
    </row>
    <row r="703" ht="15.75" customHeight="1">
      <c r="H703" s="63"/>
    </row>
    <row r="704" ht="15.75" customHeight="1">
      <c r="H704" s="63"/>
    </row>
    <row r="705" ht="15.75" customHeight="1">
      <c r="H705" s="63"/>
    </row>
    <row r="706" ht="15.75" customHeight="1">
      <c r="H706" s="63"/>
    </row>
    <row r="707" ht="15.75" customHeight="1">
      <c r="H707" s="63"/>
    </row>
    <row r="708" ht="15.75" customHeight="1">
      <c r="H708" s="63"/>
    </row>
    <row r="709" ht="15.75" customHeight="1">
      <c r="H709" s="63"/>
    </row>
    <row r="710" ht="15.75" customHeight="1">
      <c r="H710" s="63"/>
    </row>
    <row r="711" ht="15.75" customHeight="1">
      <c r="H711" s="63"/>
    </row>
    <row r="712" ht="15.75" customHeight="1">
      <c r="H712" s="63"/>
    </row>
    <row r="713" ht="15.75" customHeight="1">
      <c r="H713" s="63"/>
    </row>
    <row r="714" ht="15.75" customHeight="1">
      <c r="H714" s="63"/>
    </row>
    <row r="715" ht="15.75" customHeight="1">
      <c r="H715" s="63"/>
    </row>
    <row r="716" ht="15.75" customHeight="1">
      <c r="H716" s="63"/>
    </row>
    <row r="717" ht="15.75" customHeight="1">
      <c r="H717" s="63"/>
    </row>
    <row r="718" ht="15.75" customHeight="1">
      <c r="H718" s="63"/>
    </row>
    <row r="719" ht="15.75" customHeight="1">
      <c r="H719" s="63"/>
    </row>
    <row r="720" ht="15.75" customHeight="1">
      <c r="H720" s="63"/>
    </row>
    <row r="721" ht="15.75" customHeight="1">
      <c r="H721" s="63"/>
    </row>
    <row r="722" ht="15.75" customHeight="1">
      <c r="H722" s="63"/>
    </row>
    <row r="723" ht="15.75" customHeight="1">
      <c r="H723" s="63"/>
    </row>
    <row r="724" ht="15.75" customHeight="1">
      <c r="H724" s="63"/>
    </row>
    <row r="725" ht="15.75" customHeight="1">
      <c r="H725" s="63"/>
    </row>
    <row r="726" ht="15.75" customHeight="1">
      <c r="H726" s="63"/>
    </row>
    <row r="727" ht="15.75" customHeight="1">
      <c r="H727" s="63"/>
    </row>
    <row r="728" ht="15.75" customHeight="1">
      <c r="H728" s="63"/>
    </row>
    <row r="729" ht="15.75" customHeight="1">
      <c r="H729" s="63"/>
    </row>
    <row r="730" ht="15.75" customHeight="1">
      <c r="H730" s="63"/>
    </row>
    <row r="731" ht="15.75" customHeight="1">
      <c r="H731" s="63"/>
    </row>
    <row r="732" ht="15.75" customHeight="1">
      <c r="H732" s="63"/>
    </row>
    <row r="733" ht="15.75" customHeight="1">
      <c r="H733" s="63"/>
    </row>
    <row r="734" ht="15.75" customHeight="1">
      <c r="H734" s="63"/>
    </row>
    <row r="735" ht="15.75" customHeight="1">
      <c r="H735" s="63"/>
    </row>
    <row r="736" ht="15.75" customHeight="1">
      <c r="H736" s="63"/>
    </row>
    <row r="737" ht="15.75" customHeight="1">
      <c r="H737" s="63"/>
    </row>
    <row r="738" ht="15.75" customHeight="1">
      <c r="H738" s="63"/>
    </row>
    <row r="739" ht="15.75" customHeight="1">
      <c r="H739" s="63"/>
    </row>
    <row r="740" ht="15.75" customHeight="1">
      <c r="H740" s="63"/>
    </row>
    <row r="741" ht="15.75" customHeight="1">
      <c r="H741" s="63"/>
    </row>
    <row r="742" ht="15.75" customHeight="1">
      <c r="H742" s="63"/>
    </row>
    <row r="743" ht="15.75" customHeight="1">
      <c r="H743" s="63"/>
    </row>
    <row r="744" ht="15.75" customHeight="1">
      <c r="H744" s="63"/>
    </row>
    <row r="745" ht="15.75" customHeight="1">
      <c r="H745" s="63"/>
    </row>
    <row r="746" ht="15.75" customHeight="1">
      <c r="H746" s="63"/>
    </row>
    <row r="747" ht="15.75" customHeight="1">
      <c r="H747" s="63"/>
    </row>
    <row r="748" ht="15.75" customHeight="1">
      <c r="H748" s="63"/>
    </row>
    <row r="749" ht="15.75" customHeight="1">
      <c r="H749" s="63"/>
    </row>
    <row r="750" ht="15.75" customHeight="1">
      <c r="H750" s="63"/>
    </row>
    <row r="751" ht="15.75" customHeight="1">
      <c r="H751" s="63"/>
    </row>
    <row r="752" ht="15.75" customHeight="1">
      <c r="H752" s="63"/>
    </row>
    <row r="753" ht="15.75" customHeight="1">
      <c r="H753" s="63"/>
    </row>
    <row r="754" ht="15.75" customHeight="1">
      <c r="H754" s="63"/>
    </row>
    <row r="755" ht="15.75" customHeight="1">
      <c r="H755" s="63"/>
    </row>
    <row r="756" ht="15.75" customHeight="1">
      <c r="H756" s="63"/>
    </row>
    <row r="757" ht="15.75" customHeight="1">
      <c r="H757" s="63"/>
    </row>
    <row r="758" ht="15.75" customHeight="1">
      <c r="H758" s="63"/>
    </row>
    <row r="759" ht="15.75" customHeight="1">
      <c r="H759" s="63"/>
    </row>
    <row r="760" ht="15.75" customHeight="1">
      <c r="H760" s="63"/>
    </row>
    <row r="761" ht="15.75" customHeight="1">
      <c r="H761" s="63"/>
    </row>
    <row r="762" ht="15.75" customHeight="1">
      <c r="H762" s="63"/>
    </row>
    <row r="763" ht="15.75" customHeight="1">
      <c r="H763" s="63"/>
    </row>
    <row r="764" ht="15.75" customHeight="1">
      <c r="H764" s="63"/>
    </row>
    <row r="765" ht="15.75" customHeight="1">
      <c r="H765" s="63"/>
    </row>
    <row r="766" ht="15.75" customHeight="1">
      <c r="H766" s="63"/>
    </row>
    <row r="767" ht="15.75" customHeight="1">
      <c r="H767" s="63"/>
    </row>
    <row r="768" ht="15.75" customHeight="1">
      <c r="H768" s="63"/>
    </row>
    <row r="769" ht="15.75" customHeight="1">
      <c r="H769" s="63"/>
    </row>
    <row r="770" ht="15.75" customHeight="1">
      <c r="H770" s="63"/>
    </row>
    <row r="771" ht="15.75" customHeight="1">
      <c r="H771" s="63"/>
    </row>
    <row r="772" ht="15.75" customHeight="1">
      <c r="H772" s="63"/>
    </row>
    <row r="773" ht="15.75" customHeight="1">
      <c r="H773" s="63"/>
    </row>
    <row r="774" ht="15.75" customHeight="1">
      <c r="H774" s="63"/>
    </row>
    <row r="775" ht="15.75" customHeight="1">
      <c r="H775" s="63"/>
    </row>
    <row r="776" ht="15.75" customHeight="1">
      <c r="H776" s="63"/>
    </row>
    <row r="777" ht="15.75" customHeight="1">
      <c r="H777" s="63"/>
    </row>
    <row r="778" ht="15.75" customHeight="1">
      <c r="H778" s="63"/>
    </row>
    <row r="779" ht="15.75" customHeight="1">
      <c r="H779" s="63"/>
    </row>
    <row r="780" ht="15.75" customHeight="1">
      <c r="H780" s="63"/>
    </row>
    <row r="781" ht="15.75" customHeight="1">
      <c r="H781" s="63"/>
    </row>
    <row r="782" ht="15.75" customHeight="1">
      <c r="H782" s="63"/>
    </row>
    <row r="783" ht="15.75" customHeight="1">
      <c r="H783" s="63"/>
    </row>
    <row r="784" ht="15.75" customHeight="1">
      <c r="H784" s="63"/>
    </row>
    <row r="785" ht="15.75" customHeight="1">
      <c r="H785" s="63"/>
    </row>
    <row r="786" ht="15.75" customHeight="1">
      <c r="H786" s="63"/>
    </row>
    <row r="787" ht="15.75" customHeight="1">
      <c r="H787" s="63"/>
    </row>
    <row r="788" ht="15.75" customHeight="1">
      <c r="H788" s="63"/>
    </row>
    <row r="789" ht="15.75" customHeight="1">
      <c r="H789" s="63"/>
    </row>
    <row r="790" ht="15.75" customHeight="1">
      <c r="H790" s="63"/>
    </row>
    <row r="791" ht="15.75" customHeight="1">
      <c r="H791" s="63"/>
    </row>
    <row r="792" ht="15.75" customHeight="1">
      <c r="H792" s="63"/>
    </row>
    <row r="793" ht="15.75" customHeight="1">
      <c r="H793" s="63"/>
    </row>
    <row r="794" ht="15.75" customHeight="1">
      <c r="H794" s="63"/>
    </row>
    <row r="795" ht="15.75" customHeight="1">
      <c r="H795" s="63"/>
    </row>
    <row r="796" ht="15.75" customHeight="1">
      <c r="H796" s="63"/>
    </row>
    <row r="797" ht="15.75" customHeight="1">
      <c r="H797" s="63"/>
    </row>
    <row r="798" ht="15.75" customHeight="1">
      <c r="H798" s="63"/>
    </row>
    <row r="799" ht="15.75" customHeight="1">
      <c r="H799" s="63"/>
    </row>
    <row r="800" ht="15.75" customHeight="1">
      <c r="H800" s="63"/>
    </row>
    <row r="801" ht="15.75" customHeight="1">
      <c r="H801" s="63"/>
    </row>
    <row r="802" ht="15.75" customHeight="1">
      <c r="H802" s="63"/>
    </row>
    <row r="803" ht="15.75" customHeight="1">
      <c r="H803" s="63"/>
    </row>
    <row r="804" ht="15.75" customHeight="1">
      <c r="H804" s="63"/>
    </row>
    <row r="805" ht="15.75" customHeight="1">
      <c r="H805" s="63"/>
    </row>
    <row r="806" ht="15.75" customHeight="1">
      <c r="H806" s="63"/>
    </row>
    <row r="807" ht="15.75" customHeight="1">
      <c r="H807" s="63"/>
    </row>
    <row r="808" ht="15.75" customHeight="1">
      <c r="H808" s="63"/>
    </row>
    <row r="809" ht="15.75" customHeight="1">
      <c r="H809" s="63"/>
    </row>
    <row r="810" ht="15.75" customHeight="1">
      <c r="H810" s="63"/>
    </row>
    <row r="811" ht="15.75" customHeight="1">
      <c r="H811" s="63"/>
    </row>
    <row r="812" ht="15.75" customHeight="1">
      <c r="H812" s="63"/>
    </row>
    <row r="813" ht="15.75" customHeight="1">
      <c r="H813" s="63"/>
    </row>
    <row r="814" ht="15.75" customHeight="1">
      <c r="H814" s="63"/>
    </row>
    <row r="815" ht="15.75" customHeight="1">
      <c r="H815" s="63"/>
    </row>
    <row r="816" ht="15.75" customHeight="1">
      <c r="H816" s="63"/>
    </row>
    <row r="817" ht="15.75" customHeight="1">
      <c r="H817" s="63"/>
    </row>
    <row r="818" ht="15.75" customHeight="1">
      <c r="H818" s="63"/>
    </row>
    <row r="819" ht="15.75" customHeight="1">
      <c r="H819" s="63"/>
    </row>
    <row r="820" ht="15.75" customHeight="1">
      <c r="H820" s="63"/>
    </row>
    <row r="821" ht="15.75" customHeight="1">
      <c r="H821" s="63"/>
    </row>
    <row r="822" ht="15.75" customHeight="1">
      <c r="H822" s="63"/>
    </row>
    <row r="823" ht="15.75" customHeight="1">
      <c r="H823" s="63"/>
    </row>
    <row r="824" ht="15.75" customHeight="1">
      <c r="H824" s="63"/>
    </row>
    <row r="825" ht="15.75" customHeight="1">
      <c r="H825" s="63"/>
    </row>
    <row r="826" ht="15.75" customHeight="1">
      <c r="H826" s="63"/>
    </row>
    <row r="827" ht="15.75" customHeight="1">
      <c r="H827" s="63"/>
    </row>
    <row r="828" ht="15.75" customHeight="1">
      <c r="H828" s="63"/>
    </row>
    <row r="829" ht="15.75" customHeight="1">
      <c r="H829" s="63"/>
    </row>
    <row r="830" ht="15.75" customHeight="1">
      <c r="H830" s="63"/>
    </row>
    <row r="831" ht="15.75" customHeight="1">
      <c r="H831" s="63"/>
    </row>
    <row r="832" ht="15.75" customHeight="1">
      <c r="H832" s="63"/>
    </row>
    <row r="833" ht="15.75" customHeight="1">
      <c r="H833" s="63"/>
    </row>
    <row r="834" ht="15.75" customHeight="1">
      <c r="H834" s="63"/>
    </row>
    <row r="835" ht="15.75" customHeight="1">
      <c r="H835" s="63"/>
    </row>
    <row r="836" ht="15.75" customHeight="1">
      <c r="H836" s="63"/>
    </row>
    <row r="837" ht="15.75" customHeight="1">
      <c r="H837" s="63"/>
    </row>
    <row r="838" ht="15.75" customHeight="1">
      <c r="H838" s="63"/>
    </row>
    <row r="839" ht="15.75" customHeight="1">
      <c r="H839" s="63"/>
    </row>
    <row r="840" ht="15.75" customHeight="1">
      <c r="H840" s="63"/>
    </row>
    <row r="841" ht="15.75" customHeight="1">
      <c r="H841" s="63"/>
    </row>
    <row r="842" ht="15.75" customHeight="1">
      <c r="H842" s="63"/>
    </row>
    <row r="843" ht="15.75" customHeight="1">
      <c r="H843" s="63"/>
    </row>
    <row r="844" ht="15.75" customHeight="1">
      <c r="H844" s="63"/>
    </row>
    <row r="845" ht="15.75" customHeight="1">
      <c r="H845" s="63"/>
    </row>
    <row r="846" ht="15.75" customHeight="1">
      <c r="H846" s="63"/>
    </row>
    <row r="847" ht="15.75" customHeight="1">
      <c r="H847" s="63"/>
    </row>
    <row r="848" ht="15.75" customHeight="1">
      <c r="H848" s="63"/>
    </row>
    <row r="849" ht="15.75" customHeight="1">
      <c r="H849" s="63"/>
    </row>
    <row r="850" ht="15.75" customHeight="1">
      <c r="H850" s="63"/>
    </row>
    <row r="851" ht="15.75" customHeight="1">
      <c r="H851" s="63"/>
    </row>
    <row r="852" ht="15.75" customHeight="1">
      <c r="H852" s="63"/>
    </row>
    <row r="853" ht="15.75" customHeight="1">
      <c r="H853" s="63"/>
    </row>
    <row r="854" ht="15.75" customHeight="1">
      <c r="H854" s="63"/>
    </row>
    <row r="855" ht="15.75" customHeight="1">
      <c r="H855" s="63"/>
    </row>
    <row r="856" ht="15.75" customHeight="1">
      <c r="H856" s="63"/>
    </row>
    <row r="857" ht="15.75" customHeight="1">
      <c r="H857" s="63"/>
    </row>
    <row r="858" ht="15.75" customHeight="1">
      <c r="H858" s="63"/>
    </row>
    <row r="859" ht="15.75" customHeight="1">
      <c r="H859" s="63"/>
    </row>
    <row r="860" ht="15.75" customHeight="1">
      <c r="H860" s="63"/>
    </row>
    <row r="861" ht="15.75" customHeight="1">
      <c r="H861" s="63"/>
    </row>
    <row r="862" ht="15.75" customHeight="1">
      <c r="H862" s="63"/>
    </row>
    <row r="863" ht="15.75" customHeight="1">
      <c r="H863" s="63"/>
    </row>
    <row r="864" ht="15.75" customHeight="1">
      <c r="H864" s="63"/>
    </row>
    <row r="865" ht="15.75" customHeight="1">
      <c r="H865" s="63"/>
    </row>
    <row r="866" ht="15.75" customHeight="1">
      <c r="H866" s="63"/>
    </row>
    <row r="867" ht="15.75" customHeight="1">
      <c r="H867" s="63"/>
    </row>
    <row r="868" ht="15.75" customHeight="1">
      <c r="H868" s="63"/>
    </row>
    <row r="869" ht="15.75" customHeight="1">
      <c r="H869" s="63"/>
    </row>
    <row r="870" ht="15.75" customHeight="1">
      <c r="H870" s="63"/>
    </row>
    <row r="871" ht="15.75" customHeight="1">
      <c r="H871" s="63"/>
    </row>
    <row r="872" ht="15.75" customHeight="1">
      <c r="H872" s="63"/>
    </row>
    <row r="873" ht="15.75" customHeight="1">
      <c r="H873" s="63"/>
    </row>
    <row r="874" ht="15.75" customHeight="1">
      <c r="H874" s="63"/>
    </row>
    <row r="875" ht="15.75" customHeight="1">
      <c r="H875" s="63"/>
    </row>
    <row r="876" ht="15.75" customHeight="1">
      <c r="H876" s="63"/>
    </row>
    <row r="877" ht="15.75" customHeight="1">
      <c r="H877" s="63"/>
    </row>
    <row r="878" ht="15.75" customHeight="1">
      <c r="H878" s="63"/>
    </row>
    <row r="879" ht="15.75" customHeight="1">
      <c r="H879" s="63"/>
    </row>
    <row r="880" ht="15.75" customHeight="1">
      <c r="H880" s="63"/>
    </row>
    <row r="881" ht="15.75" customHeight="1">
      <c r="H881" s="63"/>
    </row>
    <row r="882" ht="15.75" customHeight="1">
      <c r="H882" s="63"/>
    </row>
    <row r="883" ht="15.75" customHeight="1">
      <c r="H883" s="63"/>
    </row>
    <row r="884" ht="15.75" customHeight="1">
      <c r="H884" s="63"/>
    </row>
    <row r="885" ht="15.75" customHeight="1">
      <c r="H885" s="63"/>
    </row>
    <row r="886" ht="15.75" customHeight="1">
      <c r="H886" s="63"/>
    </row>
    <row r="887" ht="15.75" customHeight="1">
      <c r="H887" s="63"/>
    </row>
    <row r="888" ht="15.75" customHeight="1">
      <c r="H888" s="63"/>
    </row>
    <row r="889" ht="15.75" customHeight="1">
      <c r="H889" s="63"/>
    </row>
    <row r="890" ht="15.75" customHeight="1">
      <c r="H890" s="63"/>
    </row>
    <row r="891" ht="15.75" customHeight="1">
      <c r="H891" s="63"/>
    </row>
    <row r="892" ht="15.75" customHeight="1">
      <c r="H892" s="63"/>
    </row>
    <row r="893" ht="15.75" customHeight="1">
      <c r="H893" s="63"/>
    </row>
    <row r="894" ht="15.75" customHeight="1">
      <c r="H894" s="63"/>
    </row>
    <row r="895" ht="15.75" customHeight="1">
      <c r="H895" s="63"/>
    </row>
    <row r="896" ht="15.75" customHeight="1">
      <c r="H896" s="63"/>
    </row>
    <row r="897" ht="15.75" customHeight="1">
      <c r="H897" s="63"/>
    </row>
    <row r="898" ht="15.75" customHeight="1">
      <c r="H898" s="63"/>
    </row>
    <row r="899" ht="15.75" customHeight="1">
      <c r="H899" s="63"/>
    </row>
    <row r="900" ht="15.75" customHeight="1">
      <c r="H900" s="63"/>
    </row>
    <row r="901" ht="15.75" customHeight="1">
      <c r="H901" s="63"/>
    </row>
    <row r="902" ht="15.75" customHeight="1">
      <c r="H902" s="63"/>
    </row>
    <row r="903" ht="15.75" customHeight="1">
      <c r="H903" s="63"/>
    </row>
    <row r="904" ht="15.75" customHeight="1">
      <c r="H904" s="63"/>
    </row>
    <row r="905" ht="15.75" customHeight="1">
      <c r="H905" s="63"/>
    </row>
    <row r="906" ht="15.75" customHeight="1">
      <c r="H906" s="63"/>
    </row>
    <row r="907" ht="15.75" customHeight="1">
      <c r="H907" s="63"/>
    </row>
    <row r="908" ht="15.75" customHeight="1">
      <c r="H908" s="63"/>
    </row>
    <row r="909" ht="15.75" customHeight="1">
      <c r="H909" s="63"/>
    </row>
    <row r="910" ht="15.75" customHeight="1">
      <c r="H910" s="63"/>
    </row>
    <row r="911" ht="15.75" customHeight="1">
      <c r="H911" s="63"/>
    </row>
    <row r="912" ht="15.75" customHeight="1">
      <c r="H912" s="63"/>
    </row>
    <row r="913" ht="15.75" customHeight="1">
      <c r="H913" s="63"/>
    </row>
    <row r="914" ht="15.75" customHeight="1">
      <c r="H914" s="63"/>
    </row>
    <row r="915" ht="15.75" customHeight="1">
      <c r="H915" s="63"/>
    </row>
    <row r="916" ht="15.75" customHeight="1">
      <c r="H916" s="63"/>
    </row>
    <row r="917" ht="15.75" customHeight="1">
      <c r="H917" s="63"/>
    </row>
    <row r="918" ht="15.75" customHeight="1">
      <c r="H918" s="63"/>
    </row>
    <row r="919" ht="15.75" customHeight="1">
      <c r="H919" s="63"/>
    </row>
    <row r="920" ht="15.75" customHeight="1">
      <c r="H920" s="63"/>
    </row>
    <row r="921" ht="15.75" customHeight="1">
      <c r="H921" s="63"/>
    </row>
    <row r="922" ht="15.75" customHeight="1">
      <c r="H922" s="63"/>
    </row>
    <row r="923" ht="15.75" customHeight="1">
      <c r="H923" s="63"/>
    </row>
    <row r="924" ht="15.75" customHeight="1">
      <c r="H924" s="63"/>
    </row>
    <row r="925" ht="15.75" customHeight="1">
      <c r="H925" s="63"/>
    </row>
    <row r="926" ht="15.75" customHeight="1">
      <c r="H926" s="63"/>
    </row>
    <row r="927" ht="15.75" customHeight="1">
      <c r="H927" s="63"/>
    </row>
    <row r="928" ht="15.75" customHeight="1">
      <c r="H928" s="63"/>
    </row>
    <row r="929" ht="15.75" customHeight="1">
      <c r="H929" s="63"/>
    </row>
    <row r="930" ht="15.75" customHeight="1">
      <c r="H930" s="63"/>
    </row>
    <row r="931" ht="15.75" customHeight="1">
      <c r="H931" s="63"/>
    </row>
    <row r="932" ht="15.75" customHeight="1">
      <c r="H932" s="63"/>
    </row>
    <row r="933" ht="15.75" customHeight="1">
      <c r="H933" s="63"/>
    </row>
    <row r="934" ht="15.75" customHeight="1">
      <c r="H934" s="63"/>
    </row>
    <row r="935" ht="15.75" customHeight="1">
      <c r="H935" s="63"/>
    </row>
    <row r="936" ht="15.75" customHeight="1">
      <c r="H936" s="63"/>
    </row>
    <row r="937" ht="15.75" customHeight="1">
      <c r="H937" s="63"/>
    </row>
    <row r="938" ht="15.75" customHeight="1">
      <c r="H938" s="63"/>
    </row>
    <row r="939" ht="15.75" customHeight="1">
      <c r="H939" s="63"/>
    </row>
    <row r="940" ht="15.75" customHeight="1">
      <c r="H940" s="63"/>
    </row>
    <row r="941" ht="15.75" customHeight="1">
      <c r="H941" s="63"/>
    </row>
    <row r="942" ht="15.75" customHeight="1">
      <c r="H942" s="63"/>
    </row>
    <row r="943" ht="15.75" customHeight="1">
      <c r="H943" s="63"/>
    </row>
    <row r="944" ht="15.75" customHeight="1">
      <c r="H944" s="63"/>
    </row>
    <row r="945" ht="15.75" customHeight="1">
      <c r="H945" s="63"/>
    </row>
    <row r="946" ht="15.75" customHeight="1">
      <c r="H946" s="63"/>
    </row>
    <row r="947" ht="15.75" customHeight="1">
      <c r="H947" s="63"/>
    </row>
    <row r="948" ht="15.75" customHeight="1">
      <c r="H948" s="63"/>
    </row>
    <row r="949" ht="15.75" customHeight="1">
      <c r="H949" s="63"/>
    </row>
    <row r="950" ht="15.75" customHeight="1">
      <c r="H950" s="63"/>
    </row>
    <row r="951" ht="15.75" customHeight="1">
      <c r="H951" s="63"/>
    </row>
    <row r="952" ht="15.75" customHeight="1">
      <c r="H952" s="63"/>
    </row>
    <row r="953" ht="15.75" customHeight="1">
      <c r="H953" s="63"/>
    </row>
    <row r="954" ht="15.75" customHeight="1">
      <c r="H954" s="63"/>
    </row>
    <row r="955" ht="15.75" customHeight="1">
      <c r="H955" s="63"/>
    </row>
    <row r="956" ht="15.75" customHeight="1">
      <c r="H956" s="63"/>
    </row>
    <row r="957" ht="15.75" customHeight="1">
      <c r="H957" s="63"/>
    </row>
    <row r="958" ht="15.75" customHeight="1">
      <c r="H958" s="63"/>
    </row>
    <row r="959" ht="15.75" customHeight="1">
      <c r="H959" s="63"/>
    </row>
    <row r="960" ht="15.75" customHeight="1">
      <c r="H960" s="63"/>
    </row>
    <row r="961" ht="15.75" customHeight="1">
      <c r="H961" s="63"/>
    </row>
    <row r="962" ht="15.75" customHeight="1">
      <c r="H962" s="63"/>
    </row>
    <row r="963" ht="15.75" customHeight="1">
      <c r="H963" s="63"/>
    </row>
    <row r="964" ht="15.75" customHeight="1">
      <c r="H964" s="63"/>
    </row>
    <row r="965" ht="15.75" customHeight="1">
      <c r="H965" s="63"/>
    </row>
    <row r="966" ht="15.75" customHeight="1">
      <c r="H966" s="63"/>
    </row>
    <row r="967" ht="15.75" customHeight="1">
      <c r="H967" s="63"/>
    </row>
    <row r="968" ht="15.75" customHeight="1">
      <c r="H968" s="63"/>
    </row>
    <row r="969" ht="15.75" customHeight="1">
      <c r="H969" s="63"/>
    </row>
    <row r="970" ht="15.75" customHeight="1">
      <c r="H970" s="63"/>
    </row>
    <row r="971" ht="15.75" customHeight="1">
      <c r="H971" s="63"/>
    </row>
    <row r="972" ht="15.75" customHeight="1">
      <c r="H972" s="63"/>
    </row>
    <row r="973" ht="15.75" customHeight="1">
      <c r="H973" s="63"/>
    </row>
    <row r="974" ht="15.75" customHeight="1">
      <c r="H974" s="63"/>
    </row>
    <row r="975" ht="15.75" customHeight="1">
      <c r="H975" s="63"/>
    </row>
    <row r="976" ht="15.75" customHeight="1">
      <c r="H976" s="63"/>
    </row>
    <row r="977" ht="15.75" customHeight="1">
      <c r="H977" s="63"/>
    </row>
    <row r="978" ht="15.75" customHeight="1">
      <c r="H978" s="63"/>
    </row>
    <row r="979" ht="15.75" customHeight="1">
      <c r="H979" s="63"/>
    </row>
    <row r="980" ht="15.75" customHeight="1">
      <c r="H980" s="63"/>
    </row>
    <row r="981" ht="15.75" customHeight="1">
      <c r="H981" s="63"/>
    </row>
    <row r="982" ht="15.75" customHeight="1">
      <c r="H982" s="63"/>
    </row>
    <row r="983" ht="15.75" customHeight="1">
      <c r="H983" s="63"/>
    </row>
    <row r="984" ht="15.75" customHeight="1">
      <c r="H984" s="63"/>
    </row>
    <row r="985" ht="15.75" customHeight="1">
      <c r="H985" s="63"/>
    </row>
    <row r="986" ht="15.75" customHeight="1">
      <c r="H986" s="63"/>
    </row>
    <row r="987" ht="15.75" customHeight="1">
      <c r="H987" s="63"/>
    </row>
    <row r="988" ht="15.75" customHeight="1">
      <c r="H988" s="63"/>
    </row>
    <row r="989" ht="15.75" customHeight="1">
      <c r="H989" s="63"/>
    </row>
    <row r="990" ht="15.75" customHeight="1">
      <c r="H990" s="63"/>
    </row>
    <row r="991" ht="15.75" customHeight="1">
      <c r="H991" s="63"/>
    </row>
    <row r="992" ht="15.75" customHeight="1">
      <c r="H992" s="63"/>
    </row>
    <row r="993" ht="15.75" customHeight="1">
      <c r="H993" s="63"/>
    </row>
    <row r="994" ht="15.75" customHeight="1">
      <c r="H994" s="63"/>
    </row>
    <row r="995" ht="15.75" customHeight="1">
      <c r="H995" s="63"/>
    </row>
    <row r="996" ht="15.75" customHeight="1">
      <c r="H996" s="63"/>
    </row>
    <row r="997" ht="15.75" customHeight="1">
      <c r="H997" s="63"/>
    </row>
    <row r="998" ht="15.75" customHeight="1">
      <c r="H998" s="63"/>
    </row>
    <row r="999" ht="15.75" customHeight="1">
      <c r="H999" s="63"/>
    </row>
    <row r="1000" ht="15.75" customHeight="1">
      <c r="H1000" s="63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" width="10.56"/>
    <col customWidth="1" min="3" max="3" width="13.67"/>
    <col customWidth="1" min="4" max="7" width="10.56"/>
    <col customWidth="1" min="8" max="8" width="10.78"/>
    <col customWidth="1" min="9" max="11" width="10.56"/>
    <col customWidth="1" min="12" max="13" width="13.44"/>
    <col customWidth="1" min="14" max="14" width="17.11"/>
    <col customWidth="1" min="15" max="73" width="10.56"/>
    <col customWidth="1" min="74" max="74" width="2.67"/>
    <col customWidth="1" min="75" max="75" width="22.44"/>
    <col customWidth="1" min="76" max="76" width="15.11"/>
    <col customWidth="1" min="77" max="77" width="12.0"/>
    <col customWidth="1" min="78" max="78" width="11.67"/>
    <col customWidth="1" min="79" max="79" width="10.56"/>
    <col customWidth="1" min="80" max="80" width="11.78"/>
    <col customWidth="1" min="81" max="81" width="12.0"/>
    <col customWidth="1" min="82" max="84" width="10.56"/>
  </cols>
  <sheetData>
    <row r="1" ht="15.75" customHeight="1">
      <c r="B1" s="1" t="s">
        <v>0</v>
      </c>
      <c r="C1" s="2" t="s">
        <v>1</v>
      </c>
      <c r="D1" s="3" t="s">
        <v>2</v>
      </c>
      <c r="E1" s="4" t="s">
        <v>3</v>
      </c>
      <c r="F1" s="5" t="s">
        <v>4</v>
      </c>
      <c r="G1" s="4" t="s">
        <v>5</v>
      </c>
      <c r="H1" s="6" t="s">
        <v>6</v>
      </c>
      <c r="I1" s="5" t="s">
        <v>7</v>
      </c>
      <c r="J1" s="4" t="s">
        <v>8</v>
      </c>
      <c r="K1" s="5" t="s">
        <v>9</v>
      </c>
      <c r="L1" s="4" t="s">
        <v>10</v>
      </c>
      <c r="M1" s="4" t="s">
        <v>11</v>
      </c>
      <c r="N1" s="7" t="s">
        <v>12</v>
      </c>
      <c r="O1" s="8" t="s">
        <v>13</v>
      </c>
      <c r="P1" s="8" t="s">
        <v>14</v>
      </c>
      <c r="Q1" s="8" t="s">
        <v>15</v>
      </c>
      <c r="R1" s="8" t="s">
        <v>16</v>
      </c>
      <c r="S1" s="8" t="s">
        <v>17</v>
      </c>
      <c r="T1" s="8" t="s">
        <v>18</v>
      </c>
      <c r="U1" s="8" t="s">
        <v>19</v>
      </c>
      <c r="V1" s="8" t="s">
        <v>20</v>
      </c>
      <c r="W1" s="8" t="s">
        <v>21</v>
      </c>
      <c r="X1" s="9" t="s">
        <v>22</v>
      </c>
      <c r="Y1" s="10" t="s">
        <v>3</v>
      </c>
      <c r="Z1" s="11" t="s">
        <v>23</v>
      </c>
      <c r="AA1" s="11" t="s">
        <v>24</v>
      </c>
      <c r="AB1" s="11" t="s">
        <v>25</v>
      </c>
      <c r="AC1" s="11" t="s">
        <v>26</v>
      </c>
      <c r="AD1" s="11" t="s">
        <v>27</v>
      </c>
      <c r="AE1" s="11" t="s">
        <v>28</v>
      </c>
      <c r="AF1" s="12" t="s">
        <v>29</v>
      </c>
      <c r="AG1" s="13" t="s">
        <v>30</v>
      </c>
      <c r="AH1" s="13" t="s">
        <v>31</v>
      </c>
      <c r="AI1" s="13" t="s">
        <v>32</v>
      </c>
      <c r="AJ1" s="14" t="s">
        <v>33</v>
      </c>
      <c r="AK1" s="15" t="s">
        <v>34</v>
      </c>
      <c r="AL1" s="15" t="s">
        <v>35</v>
      </c>
      <c r="AM1" s="15" t="s">
        <v>36</v>
      </c>
      <c r="AN1" s="16" t="s">
        <v>37</v>
      </c>
      <c r="AO1" s="17" t="s">
        <v>38</v>
      </c>
      <c r="AP1" s="17" t="s">
        <v>39</v>
      </c>
      <c r="AQ1" s="17" t="s">
        <v>40</v>
      </c>
      <c r="AR1" s="17" t="s">
        <v>41</v>
      </c>
      <c r="AS1" s="17" t="s">
        <v>42</v>
      </c>
      <c r="AT1" s="17" t="s">
        <v>43</v>
      </c>
      <c r="AU1" s="18" t="s">
        <v>44</v>
      </c>
      <c r="AV1" s="5" t="s">
        <v>45</v>
      </c>
      <c r="AW1" s="5" t="s">
        <v>46</v>
      </c>
      <c r="AX1" s="5" t="s">
        <v>47</v>
      </c>
      <c r="AY1" s="5" t="s">
        <v>48</v>
      </c>
      <c r="AZ1" s="5" t="s">
        <v>49</v>
      </c>
      <c r="BA1" s="5" t="s">
        <v>50</v>
      </c>
      <c r="BB1" s="19" t="s">
        <v>51</v>
      </c>
      <c r="BC1" s="20" t="s">
        <v>52</v>
      </c>
      <c r="BD1" s="20" t="s">
        <v>53</v>
      </c>
      <c r="BE1" s="20" t="s">
        <v>54</v>
      </c>
      <c r="BF1" s="20" t="s">
        <v>55</v>
      </c>
      <c r="BG1" s="20" t="s">
        <v>56</v>
      </c>
      <c r="BH1" s="20" t="s">
        <v>57</v>
      </c>
      <c r="BI1" s="21" t="s">
        <v>58</v>
      </c>
      <c r="BJ1" s="22" t="s">
        <v>59</v>
      </c>
      <c r="BK1" s="22" t="s">
        <v>60</v>
      </c>
      <c r="BL1" s="22" t="s">
        <v>61</v>
      </c>
      <c r="BM1" s="22" t="s">
        <v>62</v>
      </c>
      <c r="BN1" s="22" t="s">
        <v>63</v>
      </c>
      <c r="BO1" s="22" t="s">
        <v>64</v>
      </c>
      <c r="BP1" s="23" t="s">
        <v>65</v>
      </c>
      <c r="BQ1" s="24" t="s">
        <v>66</v>
      </c>
      <c r="BR1" s="24" t="s">
        <v>67</v>
      </c>
      <c r="BS1" s="24" t="s">
        <v>68</v>
      </c>
      <c r="BT1" s="24" t="s">
        <v>69</v>
      </c>
      <c r="BU1" s="24" t="s">
        <v>70</v>
      </c>
    </row>
    <row r="2" ht="15.75" customHeight="1">
      <c r="A2" s="25">
        <v>2023.0</v>
      </c>
      <c r="B2" s="1">
        <f>AU2+X2+BP2+BB2-BI2</f>
        <v>217985</v>
      </c>
      <c r="C2" s="26"/>
      <c r="D2" s="27"/>
      <c r="E2" s="28"/>
      <c r="F2" s="29"/>
      <c r="G2" s="28" t="s">
        <v>71</v>
      </c>
      <c r="H2" s="30"/>
      <c r="I2" s="29"/>
      <c r="J2" s="28" t="s">
        <v>72</v>
      </c>
      <c r="K2" s="1"/>
      <c r="L2" s="28" t="s">
        <v>73</v>
      </c>
      <c r="M2" s="28"/>
      <c r="N2" s="32"/>
      <c r="O2" s="33"/>
      <c r="P2" s="33"/>
      <c r="Q2" s="33"/>
      <c r="R2" s="34">
        <v>17500.0</v>
      </c>
      <c r="S2" s="34">
        <v>17500.0</v>
      </c>
      <c r="T2" s="34">
        <v>17500.0</v>
      </c>
      <c r="U2" s="34"/>
      <c r="V2" s="34"/>
      <c r="W2" s="34"/>
      <c r="X2" s="35">
        <v>127322.0</v>
      </c>
      <c r="Y2" s="36" t="str">
        <f t="shared" ref="Y2:Y20" si="2">E2</f>
        <v/>
      </c>
      <c r="Z2" s="37"/>
      <c r="AA2" s="37"/>
      <c r="AB2" s="37"/>
      <c r="AC2" s="38"/>
      <c r="AD2" s="38"/>
      <c r="AE2" s="38"/>
      <c r="AF2" s="39"/>
      <c r="AG2" s="40">
        <f>0.4*B2</f>
        <v>87194</v>
      </c>
      <c r="AH2" s="40">
        <f>0.4*B2</f>
        <v>87194</v>
      </c>
      <c r="AI2" s="40">
        <f>0.2*B2</f>
        <v>43597</v>
      </c>
      <c r="AJ2" s="41">
        <f t="shared" ref="AJ2:AJ20" si="4">AI2+AH2+AG2</f>
        <v>217985</v>
      </c>
      <c r="AK2" s="42"/>
      <c r="AL2" s="42"/>
      <c r="AM2" s="42"/>
      <c r="AN2" s="43">
        <f t="shared" ref="AN2:AN20" si="5">AK2+AL2+AM2</f>
        <v>0</v>
      </c>
      <c r="AO2" s="44"/>
      <c r="AP2" s="44"/>
      <c r="AQ2" s="44"/>
      <c r="AR2" s="45"/>
      <c r="AS2" s="45"/>
      <c r="AT2" s="45"/>
      <c r="AU2" s="46">
        <v>54444.0</v>
      </c>
      <c r="AV2" s="47"/>
      <c r="AW2" s="47"/>
      <c r="AX2" s="47"/>
      <c r="AY2" s="48"/>
      <c r="AZ2" s="48"/>
      <c r="BA2" s="48"/>
      <c r="BB2" s="49">
        <v>122042.0</v>
      </c>
      <c r="BC2" s="50"/>
      <c r="BD2" s="50"/>
      <c r="BE2" s="50"/>
      <c r="BF2" s="51"/>
      <c r="BG2" s="51"/>
      <c r="BH2" s="51"/>
      <c r="BI2" s="52">
        <v>127981.0</v>
      </c>
      <c r="BJ2" s="53"/>
      <c r="BK2" s="53"/>
      <c r="BL2" s="53"/>
      <c r="BM2" s="54"/>
      <c r="BN2" s="54"/>
      <c r="BO2" s="53"/>
      <c r="BP2" s="55">
        <v>42158.0</v>
      </c>
      <c r="BQ2" s="57">
        <v>1.0</v>
      </c>
      <c r="BR2" s="57">
        <v>1.0</v>
      </c>
      <c r="BS2" s="57">
        <v>1.0</v>
      </c>
      <c r="BT2" s="57">
        <v>1.0</v>
      </c>
      <c r="BU2" s="57">
        <v>1.0</v>
      </c>
    </row>
    <row r="3" ht="15.75" customHeight="1">
      <c r="A3" s="25">
        <v>2024.0</v>
      </c>
      <c r="B3" s="58">
        <f t="shared" ref="B3:B20" si="7">AU3+X3+BP3+BB3-BI3-14250</f>
        <v>225946.8346</v>
      </c>
      <c r="C3" s="26">
        <f t="shared" ref="C3:C20" si="8">(B3-B2)/B2*100</f>
        <v>3.65246903</v>
      </c>
      <c r="D3" s="27">
        <f t="shared" ref="D3:D20" si="9">X3+BB3+AU3+BP3</f>
        <v>369457.6446</v>
      </c>
      <c r="E3" s="28">
        <f t="shared" ref="E3:E20" si="10">F3/B3*100</f>
        <v>-13.8262592</v>
      </c>
      <c r="F3" s="29">
        <f t="shared" ref="F3:F20" si="11">AF3-AU3-H3</f>
        <v>-31239.995</v>
      </c>
      <c r="G3" s="28">
        <f t="shared" ref="G3:G20" si="12">F3/B3*100</f>
        <v>-13.8262592</v>
      </c>
      <c r="H3" s="59">
        <v>27914.0</v>
      </c>
      <c r="I3" s="29">
        <f t="shared" ref="I3:I20" si="13">AN3-BP3+H3-M3</f>
        <v>13684.605</v>
      </c>
      <c r="J3" s="28">
        <f t="shared" ref="J3:J20" si="14">I3/B3*100</f>
        <v>6.056559732</v>
      </c>
      <c r="K3" s="1">
        <f t="shared" ref="K3:K20" si="15">M3+BI3-BB3</f>
        <v>17555.39</v>
      </c>
      <c r="L3" s="28">
        <f t="shared" ref="L3:L20" si="16">K3/B3*100</f>
        <v>7.769699465</v>
      </c>
      <c r="M3" s="60">
        <v>11557.0</v>
      </c>
      <c r="N3" s="32">
        <f t="shared" ref="N3:N20" si="17">F3+I3+K3</f>
        <v>0</v>
      </c>
      <c r="O3" s="33">
        <v>0.2</v>
      </c>
      <c r="P3" s="33">
        <v>0.75</v>
      </c>
      <c r="Q3" s="33">
        <v>0.9</v>
      </c>
      <c r="R3" s="34">
        <f>R2*BU3</f>
        <v>17675</v>
      </c>
      <c r="S3" s="34">
        <f t="shared" ref="S3:S20" si="18">S2*BU3</f>
        <v>17675</v>
      </c>
      <c r="T3" s="34">
        <f t="shared" ref="T3:T20" si="19">T2*BU3</f>
        <v>17675</v>
      </c>
      <c r="U3" s="34">
        <f t="shared" ref="U3:U20" si="20">R3+(AG3-AC3)*Z3</f>
        <v>33442.37821</v>
      </c>
      <c r="V3" s="34">
        <f t="shared" ref="V3:W3" si="1">S3+(AH3-AD3)*P3</f>
        <v>67571.7665</v>
      </c>
      <c r="W3" s="34">
        <f t="shared" si="1"/>
        <v>47613.0599</v>
      </c>
      <c r="X3" s="35">
        <f>(U3+V3+W3)</f>
        <v>148627.2046</v>
      </c>
      <c r="Y3" s="36">
        <f t="shared" si="2"/>
        <v>-13.8262592</v>
      </c>
      <c r="Z3" s="37">
        <v>0.237</v>
      </c>
      <c r="AA3" s="37">
        <v>0.237</v>
      </c>
      <c r="AB3" s="37">
        <v>0.237</v>
      </c>
      <c r="AC3" s="38">
        <f t="shared" ref="AC3:AE3" si="3">AG3*Z3</f>
        <v>20664.978</v>
      </c>
      <c r="AD3" s="38">
        <f t="shared" si="3"/>
        <v>20664.978</v>
      </c>
      <c r="AE3" s="38">
        <f t="shared" si="3"/>
        <v>10332.489</v>
      </c>
      <c r="AF3" s="39">
        <f t="shared" ref="AF3:AF20" si="23">AC3+AD3+AE3</f>
        <v>51662.445</v>
      </c>
      <c r="AG3" s="40">
        <f t="shared" ref="AG3:AG20" si="24">0.4*B2</f>
        <v>87194</v>
      </c>
      <c r="AH3" s="40">
        <f t="shared" ref="AH3:AH20" si="25">0.4*B2</f>
        <v>87194</v>
      </c>
      <c r="AI3" s="40">
        <f t="shared" ref="AI3:AI20" si="26">0.2*B2</f>
        <v>43597</v>
      </c>
      <c r="AJ3" s="41">
        <f t="shared" si="4"/>
        <v>217985</v>
      </c>
      <c r="AK3" s="42">
        <f t="shared" ref="AK3:AK20" si="27">AY3+BM3+AR3-AC3-BF3</f>
        <v>89541.20086</v>
      </c>
      <c r="AL3" s="42">
        <f t="shared" ref="AL3:AL20" si="28">AZ3+BN3+AS3-BG3-AD3</f>
        <v>-19562.17343</v>
      </c>
      <c r="AM3" s="42">
        <f t="shared" ref="AM3:AM20" si="29">AT3+BA3+BO3-BH3-AE3</f>
        <v>-30071.84243</v>
      </c>
      <c r="AN3" s="43">
        <f t="shared" si="5"/>
        <v>39907.185</v>
      </c>
      <c r="AO3" s="44">
        <f t="shared" ref="AO3:AO20" si="30">16/56</f>
        <v>0.2857142857</v>
      </c>
      <c r="AP3" s="44">
        <f t="shared" ref="AP3:AQ3" si="6">20/56</f>
        <v>0.3571428571</v>
      </c>
      <c r="AQ3" s="44">
        <f t="shared" si="6"/>
        <v>0.3571428571</v>
      </c>
      <c r="AR3" s="45">
        <f t="shared" ref="AR3:AR20" si="32">AU3*AO3</f>
        <v>15710.98286</v>
      </c>
      <c r="AS3" s="45">
        <f t="shared" ref="AS3:AS20" si="33">AU3*AP3</f>
        <v>19638.72857</v>
      </c>
      <c r="AT3" s="45">
        <f t="shared" ref="AT3:AT20" si="34">AU3*AQ3</f>
        <v>19638.72857</v>
      </c>
      <c r="AU3" s="61">
        <f t="shared" ref="AU3:AU20" si="35">AU2*BS3</f>
        <v>54988.44</v>
      </c>
      <c r="AV3" s="47">
        <v>0.7</v>
      </c>
      <c r="AW3" s="47">
        <v>0.2</v>
      </c>
      <c r="AX3" s="47">
        <v>0.1</v>
      </c>
      <c r="AY3" s="48">
        <f t="shared" ref="AY3:AY20" si="36">BB3*AV3</f>
        <v>86283.694</v>
      </c>
      <c r="AZ3" s="48">
        <f t="shared" ref="AZ3:AZ20" si="37">BB3*AW3</f>
        <v>24652.484</v>
      </c>
      <c r="BA3" s="48">
        <f t="shared" ref="BA3:BA20" si="38">BB3*AX3</f>
        <v>12326.242</v>
      </c>
      <c r="BB3" s="49">
        <f t="shared" ref="BB3:BB20" si="39">BB2*BR3</f>
        <v>123262.42</v>
      </c>
      <c r="BC3" s="50">
        <v>0.2</v>
      </c>
      <c r="BD3" s="50">
        <v>0.4</v>
      </c>
      <c r="BE3" s="50">
        <v>0.4</v>
      </c>
      <c r="BF3" s="51">
        <f t="shared" ref="BF3:BF20" si="40">BC3*BI3</f>
        <v>25852.162</v>
      </c>
      <c r="BG3" s="51">
        <f t="shared" ref="BG3:BG20" si="41">BI3*BD3</f>
        <v>51704.324</v>
      </c>
      <c r="BH3" s="51">
        <f t="shared" ref="BH3:BH20" si="42">BE3*BI3</f>
        <v>51704.324</v>
      </c>
      <c r="BI3" s="52">
        <f t="shared" ref="BI3:BI20" si="43">BI2*BT3</f>
        <v>129260.81</v>
      </c>
      <c r="BJ3" s="53">
        <v>0.8</v>
      </c>
      <c r="BK3" s="53">
        <v>0.2</v>
      </c>
      <c r="BL3" s="53">
        <v>0.0</v>
      </c>
      <c r="BM3" s="54">
        <f t="shared" ref="BM3:BM20" si="44">BP3*BJ3</f>
        <v>34063.664</v>
      </c>
      <c r="BN3" s="54">
        <f t="shared" ref="BN3:BN20" si="45">BK3*BP3</f>
        <v>8515.916</v>
      </c>
      <c r="BO3" s="53">
        <f t="shared" ref="BO3:BO20" si="46">BL3*BP3</f>
        <v>0</v>
      </c>
      <c r="BP3" s="55">
        <f>BP2*BQ3</f>
        <v>42579.58</v>
      </c>
      <c r="BQ3" s="56">
        <v>1.01</v>
      </c>
      <c r="BR3" s="56">
        <v>1.01</v>
      </c>
      <c r="BS3" s="56">
        <v>1.01</v>
      </c>
      <c r="BT3" s="56">
        <v>1.01</v>
      </c>
      <c r="BU3" s="56">
        <v>1.01</v>
      </c>
      <c r="BV3" s="1"/>
    </row>
    <row r="4" ht="15.75" customHeight="1">
      <c r="A4" s="25">
        <v>2025.0</v>
      </c>
      <c r="B4" s="1">
        <f t="shared" si="7"/>
        <v>230458.826</v>
      </c>
      <c r="C4" s="26">
        <f t="shared" si="8"/>
        <v>1.996926145</v>
      </c>
      <c r="D4" s="27">
        <f t="shared" si="9"/>
        <v>375262.2441</v>
      </c>
      <c r="E4" s="28">
        <f t="shared" si="10"/>
        <v>-13.09651061</v>
      </c>
      <c r="F4" s="29">
        <f t="shared" si="11"/>
        <v>-30182.0646</v>
      </c>
      <c r="G4" s="28">
        <f t="shared" si="12"/>
        <v>-13.09651061</v>
      </c>
      <c r="H4" s="59">
        <f t="shared" ref="H4:H20" si="47">H3*BS3</f>
        <v>28193.14</v>
      </c>
      <c r="I4" s="29">
        <f t="shared" si="13"/>
        <v>12451.1207</v>
      </c>
      <c r="J4" s="28">
        <f t="shared" si="14"/>
        <v>5.402752809</v>
      </c>
      <c r="K4" s="1">
        <f t="shared" si="15"/>
        <v>17730.9439</v>
      </c>
      <c r="L4" s="28">
        <f t="shared" si="16"/>
        <v>7.693757799</v>
      </c>
      <c r="M4" s="28">
        <f t="shared" ref="M4:M20" si="48">BQ3*M3</f>
        <v>11672.57</v>
      </c>
      <c r="N4" s="32">
        <f t="shared" si="17"/>
        <v>0</v>
      </c>
      <c r="O4" s="33">
        <v>0.2</v>
      </c>
      <c r="P4" s="33">
        <v>0.75</v>
      </c>
      <c r="Q4" s="33">
        <v>0.9</v>
      </c>
      <c r="R4" s="34">
        <f t="shared" ref="R4:R20" si="49">R3*BU3</f>
        <v>17851.75</v>
      </c>
      <c r="S4" s="34">
        <f t="shared" si="18"/>
        <v>17851.75</v>
      </c>
      <c r="T4" s="34">
        <f t="shared" si="19"/>
        <v>17851.75</v>
      </c>
      <c r="U4" s="34">
        <f t="shared" si="20"/>
        <v>34195.02682</v>
      </c>
      <c r="V4" s="34">
        <f t="shared" ref="V4:W4" si="21">S4+(AH4-AD4)*P4</f>
        <v>69570.98044</v>
      </c>
      <c r="W4" s="34">
        <f t="shared" si="21"/>
        <v>48883.28827</v>
      </c>
      <c r="X4" s="35">
        <f t="shared" ref="X4:X20" si="51">U4+V4+W4</f>
        <v>152649.2955</v>
      </c>
      <c r="Y4" s="36">
        <f t="shared" si="2"/>
        <v>-13.09651061</v>
      </c>
      <c r="Z4" s="37">
        <v>0.237</v>
      </c>
      <c r="AA4" s="37">
        <v>0.237</v>
      </c>
      <c r="AB4" s="37">
        <v>0.237</v>
      </c>
      <c r="AC4" s="38">
        <f t="shared" ref="AC4:AE4" si="22">AG4*Z4</f>
        <v>21419.75992</v>
      </c>
      <c r="AD4" s="38">
        <f t="shared" si="22"/>
        <v>21419.75992</v>
      </c>
      <c r="AE4" s="38">
        <f t="shared" si="22"/>
        <v>10709.87996</v>
      </c>
      <c r="AF4" s="39">
        <f t="shared" si="23"/>
        <v>53549.3998</v>
      </c>
      <c r="AG4" s="40">
        <f t="shared" si="24"/>
        <v>90378.73385</v>
      </c>
      <c r="AH4" s="40">
        <f t="shared" si="25"/>
        <v>90378.73385</v>
      </c>
      <c r="AI4" s="40">
        <f t="shared" si="26"/>
        <v>45189.36692</v>
      </c>
      <c r="AJ4" s="41">
        <f t="shared" si="4"/>
        <v>225946.8346</v>
      </c>
      <c r="AK4" s="42">
        <f t="shared" si="27"/>
        <v>89547.84408</v>
      </c>
      <c r="AL4" s="42">
        <f t="shared" si="28"/>
        <v>-20391.08646</v>
      </c>
      <c r="AM4" s="42">
        <f t="shared" si="29"/>
        <v>-30646.62692</v>
      </c>
      <c r="AN4" s="43">
        <f t="shared" si="5"/>
        <v>38510.1307</v>
      </c>
      <c r="AO4" s="44">
        <f t="shared" si="30"/>
        <v>0.2857142857</v>
      </c>
      <c r="AP4" s="44">
        <f t="shared" ref="AP4:AQ4" si="31">20/56</f>
        <v>0.3571428571</v>
      </c>
      <c r="AQ4" s="44">
        <f t="shared" si="31"/>
        <v>0.3571428571</v>
      </c>
      <c r="AR4" s="45">
        <f t="shared" si="32"/>
        <v>15868.09269</v>
      </c>
      <c r="AS4" s="45">
        <f t="shared" si="33"/>
        <v>19835.11586</v>
      </c>
      <c r="AT4" s="45">
        <f t="shared" si="34"/>
        <v>19835.11586</v>
      </c>
      <c r="AU4" s="61">
        <f t="shared" si="35"/>
        <v>55538.3244</v>
      </c>
      <c r="AV4" s="47">
        <v>0.7</v>
      </c>
      <c r="AW4" s="47">
        <v>0.2</v>
      </c>
      <c r="AX4" s="47">
        <v>0.1</v>
      </c>
      <c r="AY4" s="48">
        <f t="shared" si="36"/>
        <v>87146.53094</v>
      </c>
      <c r="AZ4" s="48">
        <f t="shared" si="37"/>
        <v>24899.00884</v>
      </c>
      <c r="BA4" s="48">
        <f t="shared" si="38"/>
        <v>12449.50442</v>
      </c>
      <c r="BB4" s="49">
        <f t="shared" si="39"/>
        <v>124495.0442</v>
      </c>
      <c r="BC4" s="50">
        <v>0.2</v>
      </c>
      <c r="BD4" s="50">
        <v>0.4</v>
      </c>
      <c r="BE4" s="50">
        <v>0.4</v>
      </c>
      <c r="BF4" s="51">
        <f t="shared" si="40"/>
        <v>26110.68362</v>
      </c>
      <c r="BG4" s="51">
        <f t="shared" si="41"/>
        <v>52221.36724</v>
      </c>
      <c r="BH4" s="51">
        <f t="shared" si="42"/>
        <v>52221.36724</v>
      </c>
      <c r="BI4" s="52">
        <f t="shared" si="43"/>
        <v>130553.4181</v>
      </c>
      <c r="BJ4" s="53">
        <v>0.8</v>
      </c>
      <c r="BK4" s="53">
        <v>0.2</v>
      </c>
      <c r="BL4" s="53">
        <v>0.0</v>
      </c>
      <c r="BM4" s="54">
        <f t="shared" si="44"/>
        <v>34063.664</v>
      </c>
      <c r="BN4" s="54">
        <f t="shared" si="45"/>
        <v>8515.916</v>
      </c>
      <c r="BO4" s="53">
        <f t="shared" si="46"/>
        <v>0</v>
      </c>
      <c r="BP4" s="55">
        <f t="shared" ref="BP4:BP15" si="54">BP3*BQ2</f>
        <v>42579.58</v>
      </c>
      <c r="BQ4" s="56">
        <v>1.01</v>
      </c>
      <c r="BR4" s="56">
        <v>1.01</v>
      </c>
      <c r="BS4" s="56">
        <v>1.01</v>
      </c>
      <c r="BT4" s="56">
        <v>1.01</v>
      </c>
      <c r="BU4" s="56">
        <v>1.01</v>
      </c>
    </row>
    <row r="5" ht="15.75" customHeight="1">
      <c r="A5" s="25">
        <v>2026.0</v>
      </c>
      <c r="B5" s="1">
        <f t="shared" si="7"/>
        <v>233893.8087</v>
      </c>
      <c r="C5" s="26">
        <f t="shared" si="8"/>
        <v>1.490497356</v>
      </c>
      <c r="D5" s="27">
        <f t="shared" si="9"/>
        <v>380002.761</v>
      </c>
      <c r="E5" s="28">
        <f t="shared" si="10"/>
        <v>-12.80497224</v>
      </c>
      <c r="F5" s="29">
        <f t="shared" si="11"/>
        <v>-29950.03728</v>
      </c>
      <c r="G5" s="28">
        <f t="shared" si="12"/>
        <v>-12.80497224</v>
      </c>
      <c r="H5" s="59">
        <f t="shared" si="47"/>
        <v>28475.0714</v>
      </c>
      <c r="I5" s="29">
        <f t="shared" si="13"/>
        <v>12041.78394</v>
      </c>
      <c r="J5" s="28">
        <f t="shared" si="14"/>
        <v>5.148397899</v>
      </c>
      <c r="K5" s="1">
        <f t="shared" si="15"/>
        <v>17908.25334</v>
      </c>
      <c r="L5" s="28">
        <f t="shared" si="16"/>
        <v>7.656574338</v>
      </c>
      <c r="M5" s="28">
        <f t="shared" si="48"/>
        <v>11789.2957</v>
      </c>
      <c r="N5" s="32">
        <f t="shared" si="17"/>
        <v>0</v>
      </c>
      <c r="O5" s="33">
        <v>0.2</v>
      </c>
      <c r="P5" s="33">
        <v>0.75</v>
      </c>
      <c r="Q5" s="33">
        <v>0.9</v>
      </c>
      <c r="R5" s="34">
        <f t="shared" si="49"/>
        <v>18030.2675</v>
      </c>
      <c r="S5" s="34">
        <f t="shared" si="18"/>
        <v>18030.2675</v>
      </c>
      <c r="T5" s="34">
        <f t="shared" si="19"/>
        <v>18030.2675</v>
      </c>
      <c r="U5" s="34">
        <f t="shared" si="20"/>
        <v>34699.90749</v>
      </c>
      <c r="V5" s="34">
        <f t="shared" ref="V5:W5" si="50">S5+(AH5-AD5)*P5</f>
        <v>70782.29278</v>
      </c>
      <c r="W5" s="34">
        <f t="shared" si="50"/>
        <v>49681.48267</v>
      </c>
      <c r="X5" s="35">
        <f t="shared" si="51"/>
        <v>155163.6829</v>
      </c>
      <c r="Y5" s="36">
        <f t="shared" si="2"/>
        <v>-12.80497224</v>
      </c>
      <c r="Z5" s="37">
        <v>0.237</v>
      </c>
      <c r="AA5" s="37">
        <v>0.237</v>
      </c>
      <c r="AB5" s="37">
        <v>0.237</v>
      </c>
      <c r="AC5" s="38">
        <f t="shared" ref="AC5:AE5" si="52">AG5*Z5</f>
        <v>21847.49671</v>
      </c>
      <c r="AD5" s="38">
        <f t="shared" si="52"/>
        <v>21847.49671</v>
      </c>
      <c r="AE5" s="38">
        <f t="shared" si="52"/>
        <v>10923.74835</v>
      </c>
      <c r="AF5" s="39">
        <f t="shared" si="23"/>
        <v>54618.74177</v>
      </c>
      <c r="AG5" s="40">
        <f t="shared" si="24"/>
        <v>92183.53041</v>
      </c>
      <c r="AH5" s="40">
        <f t="shared" si="25"/>
        <v>92183.53041</v>
      </c>
      <c r="AI5" s="40">
        <f t="shared" si="26"/>
        <v>46091.76521</v>
      </c>
      <c r="AJ5" s="41">
        <f t="shared" si="4"/>
        <v>230458.826</v>
      </c>
      <c r="AK5" s="42">
        <f t="shared" si="27"/>
        <v>90229.78334</v>
      </c>
      <c r="AL5" s="42">
        <f t="shared" si="28"/>
        <v>-20808.53652</v>
      </c>
      <c r="AM5" s="42">
        <f t="shared" si="29"/>
        <v>-31059.86279</v>
      </c>
      <c r="AN5" s="43">
        <f t="shared" si="5"/>
        <v>38361.38404</v>
      </c>
      <c r="AO5" s="44">
        <f t="shared" si="30"/>
        <v>0.2857142857</v>
      </c>
      <c r="AP5" s="44">
        <f t="shared" ref="AP5:AQ5" si="53">20/56</f>
        <v>0.3571428571</v>
      </c>
      <c r="AQ5" s="44">
        <f t="shared" si="53"/>
        <v>0.3571428571</v>
      </c>
      <c r="AR5" s="45">
        <f t="shared" si="32"/>
        <v>16026.77361</v>
      </c>
      <c r="AS5" s="45">
        <f t="shared" si="33"/>
        <v>20033.46702</v>
      </c>
      <c r="AT5" s="45">
        <f t="shared" si="34"/>
        <v>20033.46702</v>
      </c>
      <c r="AU5" s="61">
        <f t="shared" si="35"/>
        <v>56093.70764</v>
      </c>
      <c r="AV5" s="47">
        <v>0.7</v>
      </c>
      <c r="AW5" s="47">
        <v>0.2</v>
      </c>
      <c r="AX5" s="47">
        <v>0.1</v>
      </c>
      <c r="AY5" s="48">
        <f t="shared" si="36"/>
        <v>88017.99625</v>
      </c>
      <c r="AZ5" s="48">
        <f t="shared" si="37"/>
        <v>25147.99893</v>
      </c>
      <c r="BA5" s="48">
        <f t="shared" si="38"/>
        <v>12573.99946</v>
      </c>
      <c r="BB5" s="49">
        <f t="shared" si="39"/>
        <v>125739.9946</v>
      </c>
      <c r="BC5" s="50">
        <v>0.2</v>
      </c>
      <c r="BD5" s="50">
        <v>0.4</v>
      </c>
      <c r="BE5" s="50">
        <v>0.4</v>
      </c>
      <c r="BF5" s="51">
        <f t="shared" si="40"/>
        <v>26371.79046</v>
      </c>
      <c r="BG5" s="51">
        <f t="shared" si="41"/>
        <v>52743.58091</v>
      </c>
      <c r="BH5" s="51">
        <f t="shared" si="42"/>
        <v>52743.58091</v>
      </c>
      <c r="BI5" s="52">
        <f t="shared" si="43"/>
        <v>131858.9523</v>
      </c>
      <c r="BJ5" s="53">
        <v>0.8</v>
      </c>
      <c r="BK5" s="53">
        <v>0.2</v>
      </c>
      <c r="BL5" s="53">
        <v>0.0</v>
      </c>
      <c r="BM5" s="54">
        <f t="shared" si="44"/>
        <v>34404.30064</v>
      </c>
      <c r="BN5" s="54">
        <f t="shared" si="45"/>
        <v>8601.07516</v>
      </c>
      <c r="BO5" s="53">
        <f t="shared" si="46"/>
        <v>0</v>
      </c>
      <c r="BP5" s="55">
        <f t="shared" si="54"/>
        <v>43005.3758</v>
      </c>
      <c r="BQ5" s="56">
        <v>1.01</v>
      </c>
      <c r="BR5" s="56">
        <v>1.01</v>
      </c>
      <c r="BS5" s="56">
        <v>1.01</v>
      </c>
      <c r="BT5" s="56">
        <v>1.01</v>
      </c>
      <c r="BU5" s="56">
        <v>1.01</v>
      </c>
    </row>
    <row r="6" ht="15.75" customHeight="1">
      <c r="A6" s="25">
        <v>2027.0</v>
      </c>
      <c r="B6" s="1">
        <f t="shared" si="7"/>
        <v>236871.0066</v>
      </c>
      <c r="C6" s="26">
        <f t="shared" si="8"/>
        <v>1.272884438</v>
      </c>
      <c r="D6" s="27">
        <f t="shared" si="9"/>
        <v>384298.5484</v>
      </c>
      <c r="E6" s="28">
        <f t="shared" si="10"/>
        <v>-12.65736765</v>
      </c>
      <c r="F6" s="29">
        <f t="shared" si="11"/>
        <v>-29981.63416</v>
      </c>
      <c r="G6" s="28">
        <f t="shared" si="12"/>
        <v>-12.65736765</v>
      </c>
      <c r="H6" s="59">
        <f t="shared" si="47"/>
        <v>28759.82211</v>
      </c>
      <c r="I6" s="29">
        <f t="shared" si="13"/>
        <v>11894.29829</v>
      </c>
      <c r="J6" s="28">
        <f t="shared" si="14"/>
        <v>5.021424302</v>
      </c>
      <c r="K6" s="1">
        <f t="shared" si="15"/>
        <v>18087.33587</v>
      </c>
      <c r="L6" s="28">
        <f t="shared" si="16"/>
        <v>7.635943347</v>
      </c>
      <c r="M6" s="28">
        <f t="shared" si="48"/>
        <v>11907.18866</v>
      </c>
      <c r="N6" s="32">
        <f t="shared" si="17"/>
        <v>0</v>
      </c>
      <c r="O6" s="33">
        <v>0.2</v>
      </c>
      <c r="P6" s="33">
        <v>0.75</v>
      </c>
      <c r="Q6" s="33">
        <v>0.9</v>
      </c>
      <c r="R6" s="34">
        <f t="shared" si="49"/>
        <v>18210.57018</v>
      </c>
      <c r="S6" s="34">
        <f t="shared" si="18"/>
        <v>18210.57018</v>
      </c>
      <c r="T6" s="34">
        <f t="shared" si="19"/>
        <v>18210.57018</v>
      </c>
      <c r="U6" s="34">
        <f t="shared" si="20"/>
        <v>35128.67071</v>
      </c>
      <c r="V6" s="34">
        <f t="shared" ref="V6:W6" si="55">S6+(AH6-AD6)*P6</f>
        <v>71748.863</v>
      </c>
      <c r="W6" s="34">
        <f t="shared" si="55"/>
        <v>50333.54587</v>
      </c>
      <c r="X6" s="35">
        <f t="shared" si="51"/>
        <v>157211.0796</v>
      </c>
      <c r="Y6" s="36">
        <f t="shared" si="2"/>
        <v>-12.65736765</v>
      </c>
      <c r="Z6" s="37">
        <v>0.237</v>
      </c>
      <c r="AA6" s="37">
        <v>0.237</v>
      </c>
      <c r="AB6" s="37">
        <v>0.237</v>
      </c>
      <c r="AC6" s="38">
        <f t="shared" ref="AC6:AE6" si="56">AG6*Z6</f>
        <v>22173.13307</v>
      </c>
      <c r="AD6" s="38">
        <f t="shared" si="56"/>
        <v>22173.13307</v>
      </c>
      <c r="AE6" s="38">
        <f t="shared" si="56"/>
        <v>11086.56653</v>
      </c>
      <c r="AF6" s="39">
        <f t="shared" si="23"/>
        <v>55432.83267</v>
      </c>
      <c r="AG6" s="40">
        <f t="shared" si="24"/>
        <v>93557.5235</v>
      </c>
      <c r="AH6" s="40">
        <f t="shared" si="25"/>
        <v>93557.5235</v>
      </c>
      <c r="AI6" s="40">
        <f t="shared" si="26"/>
        <v>46778.76175</v>
      </c>
      <c r="AJ6" s="41">
        <f t="shared" si="4"/>
        <v>233893.8087</v>
      </c>
      <c r="AK6" s="42">
        <f t="shared" si="27"/>
        <v>91024.91978</v>
      </c>
      <c r="AL6" s="42">
        <f t="shared" si="28"/>
        <v>-21123.78327</v>
      </c>
      <c r="AM6" s="42">
        <f t="shared" si="29"/>
        <v>-31424.04211</v>
      </c>
      <c r="AN6" s="43">
        <f t="shared" si="5"/>
        <v>38477.09439</v>
      </c>
      <c r="AO6" s="44">
        <f t="shared" si="30"/>
        <v>0.2857142857</v>
      </c>
      <c r="AP6" s="44">
        <f t="shared" ref="AP6:AQ6" si="57">20/56</f>
        <v>0.3571428571</v>
      </c>
      <c r="AQ6" s="44">
        <f t="shared" si="57"/>
        <v>0.3571428571</v>
      </c>
      <c r="AR6" s="45">
        <f t="shared" si="32"/>
        <v>16187.04135</v>
      </c>
      <c r="AS6" s="45">
        <f t="shared" si="33"/>
        <v>20233.80169</v>
      </c>
      <c r="AT6" s="45">
        <f t="shared" si="34"/>
        <v>20233.80169</v>
      </c>
      <c r="AU6" s="61">
        <f t="shared" si="35"/>
        <v>56654.64472</v>
      </c>
      <c r="AV6" s="47">
        <v>0.7</v>
      </c>
      <c r="AW6" s="47">
        <v>0.2</v>
      </c>
      <c r="AX6" s="47">
        <v>0.1</v>
      </c>
      <c r="AY6" s="48">
        <f t="shared" si="36"/>
        <v>88898.17621</v>
      </c>
      <c r="AZ6" s="48">
        <f t="shared" si="37"/>
        <v>25399.47892</v>
      </c>
      <c r="BA6" s="48">
        <f t="shared" si="38"/>
        <v>12699.73946</v>
      </c>
      <c r="BB6" s="49">
        <f t="shared" si="39"/>
        <v>126997.3946</v>
      </c>
      <c r="BC6" s="50">
        <v>0.2</v>
      </c>
      <c r="BD6" s="50">
        <v>0.4</v>
      </c>
      <c r="BE6" s="50">
        <v>0.4</v>
      </c>
      <c r="BF6" s="51">
        <f t="shared" si="40"/>
        <v>26635.50836</v>
      </c>
      <c r="BG6" s="51">
        <f t="shared" si="41"/>
        <v>53271.01672</v>
      </c>
      <c r="BH6" s="51">
        <f t="shared" si="42"/>
        <v>53271.01672</v>
      </c>
      <c r="BI6" s="52">
        <f t="shared" si="43"/>
        <v>133177.5418</v>
      </c>
      <c r="BJ6" s="53">
        <v>0.8</v>
      </c>
      <c r="BK6" s="53">
        <v>0.2</v>
      </c>
      <c r="BL6" s="53">
        <v>0.0</v>
      </c>
      <c r="BM6" s="54">
        <f t="shared" si="44"/>
        <v>34748.34365</v>
      </c>
      <c r="BN6" s="54">
        <f t="shared" si="45"/>
        <v>8687.085912</v>
      </c>
      <c r="BO6" s="53">
        <f t="shared" si="46"/>
        <v>0</v>
      </c>
      <c r="BP6" s="55">
        <f t="shared" si="54"/>
        <v>43435.42956</v>
      </c>
      <c r="BQ6" s="56">
        <v>1.01</v>
      </c>
      <c r="BR6" s="56">
        <v>1.01</v>
      </c>
      <c r="BS6" s="56">
        <v>1.01</v>
      </c>
      <c r="BT6" s="56">
        <v>1.01</v>
      </c>
      <c r="BU6" s="56">
        <v>1.01</v>
      </c>
    </row>
    <row r="7" ht="15.75" customHeight="1">
      <c r="A7" s="25">
        <v>2028.0</v>
      </c>
      <c r="B7" s="1">
        <f t="shared" si="7"/>
        <v>239662.1398</v>
      </c>
      <c r="C7" s="26">
        <f t="shared" si="8"/>
        <v>1.178334673</v>
      </c>
      <c r="D7" s="27">
        <f t="shared" si="9"/>
        <v>388421.4571</v>
      </c>
      <c r="E7" s="28">
        <f t="shared" si="10"/>
        <v>-12.57194105</v>
      </c>
      <c r="F7" s="29">
        <f t="shared" si="11"/>
        <v>-30130.18293</v>
      </c>
      <c r="G7" s="28">
        <f t="shared" si="12"/>
        <v>-12.57194105</v>
      </c>
      <c r="H7" s="59">
        <f t="shared" si="47"/>
        <v>29047.42034</v>
      </c>
      <c r="I7" s="29">
        <f t="shared" si="13"/>
        <v>11861.9737</v>
      </c>
      <c r="J7" s="28">
        <f t="shared" si="14"/>
        <v>4.949456643</v>
      </c>
      <c r="K7" s="1">
        <f t="shared" si="15"/>
        <v>18268.20923</v>
      </c>
      <c r="L7" s="28">
        <f t="shared" si="16"/>
        <v>7.622484404</v>
      </c>
      <c r="M7" s="28">
        <f t="shared" si="48"/>
        <v>12026.26054</v>
      </c>
      <c r="N7" s="32">
        <f t="shared" si="17"/>
        <v>0</v>
      </c>
      <c r="O7" s="33">
        <v>0.2</v>
      </c>
      <c r="P7" s="33">
        <v>0.75</v>
      </c>
      <c r="Q7" s="33">
        <v>0.9</v>
      </c>
      <c r="R7" s="34">
        <f t="shared" si="49"/>
        <v>18392.67588</v>
      </c>
      <c r="S7" s="34">
        <f t="shared" si="18"/>
        <v>18392.67588</v>
      </c>
      <c r="T7" s="34">
        <f t="shared" si="19"/>
        <v>18392.67588</v>
      </c>
      <c r="U7" s="34">
        <f t="shared" si="20"/>
        <v>35526.12428</v>
      </c>
      <c r="V7" s="34">
        <f t="shared" ref="V7:W7" si="58">S7+(AH7-AD7)*P7</f>
        <v>72612.44929</v>
      </c>
      <c r="W7" s="34">
        <f t="shared" si="58"/>
        <v>50924.53993</v>
      </c>
      <c r="X7" s="35">
        <f t="shared" si="51"/>
        <v>159063.1135</v>
      </c>
      <c r="Y7" s="36">
        <f t="shared" si="2"/>
        <v>-12.57194105</v>
      </c>
      <c r="Z7" s="37">
        <v>0.237</v>
      </c>
      <c r="AA7" s="37">
        <v>0.237</v>
      </c>
      <c r="AB7" s="37">
        <v>0.237</v>
      </c>
      <c r="AC7" s="38">
        <f t="shared" ref="AC7:AE7" si="59">AG7*Z7</f>
        <v>22455.37143</v>
      </c>
      <c r="AD7" s="38">
        <f t="shared" si="59"/>
        <v>22455.37143</v>
      </c>
      <c r="AE7" s="38">
        <f t="shared" si="59"/>
        <v>11227.68571</v>
      </c>
      <c r="AF7" s="39">
        <f t="shared" si="23"/>
        <v>56138.42857</v>
      </c>
      <c r="AG7" s="40">
        <f t="shared" si="24"/>
        <v>94748.40265</v>
      </c>
      <c r="AH7" s="40">
        <f t="shared" si="25"/>
        <v>94748.40265</v>
      </c>
      <c r="AI7" s="40">
        <f t="shared" si="26"/>
        <v>47374.20133</v>
      </c>
      <c r="AJ7" s="41">
        <f t="shared" si="4"/>
        <v>236871.0066</v>
      </c>
      <c r="AK7" s="42">
        <f t="shared" si="27"/>
        <v>91874.66195</v>
      </c>
      <c r="AL7" s="42">
        <f t="shared" si="28"/>
        <v>-21395.52814</v>
      </c>
      <c r="AM7" s="42">
        <f t="shared" si="29"/>
        <v>-31768.53605</v>
      </c>
      <c r="AN7" s="43">
        <f t="shared" si="5"/>
        <v>38710.59776</v>
      </c>
      <c r="AO7" s="44">
        <f t="shared" si="30"/>
        <v>0.2857142857</v>
      </c>
      <c r="AP7" s="44">
        <f t="shared" ref="AP7:AQ7" si="60">20/56</f>
        <v>0.3571428571</v>
      </c>
      <c r="AQ7" s="44">
        <f t="shared" si="60"/>
        <v>0.3571428571</v>
      </c>
      <c r="AR7" s="45">
        <f t="shared" si="32"/>
        <v>16348.91176</v>
      </c>
      <c r="AS7" s="45">
        <f t="shared" si="33"/>
        <v>20436.1397</v>
      </c>
      <c r="AT7" s="45">
        <f t="shared" si="34"/>
        <v>20436.1397</v>
      </c>
      <c r="AU7" s="61">
        <f t="shared" si="35"/>
        <v>57221.19117</v>
      </c>
      <c r="AV7" s="47">
        <v>0.7</v>
      </c>
      <c r="AW7" s="47">
        <v>0.2</v>
      </c>
      <c r="AX7" s="47">
        <v>0.1</v>
      </c>
      <c r="AY7" s="48">
        <f t="shared" si="36"/>
        <v>89787.15797</v>
      </c>
      <c r="AZ7" s="48">
        <f t="shared" si="37"/>
        <v>25653.47371</v>
      </c>
      <c r="BA7" s="48">
        <f t="shared" si="38"/>
        <v>12826.73685</v>
      </c>
      <c r="BB7" s="49">
        <f t="shared" si="39"/>
        <v>128267.3685</v>
      </c>
      <c r="BC7" s="50">
        <v>0.2</v>
      </c>
      <c r="BD7" s="50">
        <v>0.4</v>
      </c>
      <c r="BE7" s="50">
        <v>0.4</v>
      </c>
      <c r="BF7" s="51">
        <f t="shared" si="40"/>
        <v>26901.86344</v>
      </c>
      <c r="BG7" s="51">
        <f t="shared" si="41"/>
        <v>53803.72689</v>
      </c>
      <c r="BH7" s="51">
        <f t="shared" si="42"/>
        <v>53803.72689</v>
      </c>
      <c r="BI7" s="52">
        <f t="shared" si="43"/>
        <v>134509.3172</v>
      </c>
      <c r="BJ7" s="53">
        <v>0.8</v>
      </c>
      <c r="BK7" s="53">
        <v>0.2</v>
      </c>
      <c r="BL7" s="53">
        <v>0.0</v>
      </c>
      <c r="BM7" s="54">
        <f t="shared" si="44"/>
        <v>35095.82708</v>
      </c>
      <c r="BN7" s="54">
        <f t="shared" si="45"/>
        <v>8773.956771</v>
      </c>
      <c r="BO7" s="53">
        <f t="shared" si="46"/>
        <v>0</v>
      </c>
      <c r="BP7" s="55">
        <f t="shared" si="54"/>
        <v>43869.78385</v>
      </c>
      <c r="BQ7" s="56">
        <v>1.01</v>
      </c>
      <c r="BR7" s="56">
        <v>1.01</v>
      </c>
      <c r="BS7" s="56">
        <v>1.01</v>
      </c>
      <c r="BT7" s="56">
        <v>1.01</v>
      </c>
      <c r="BU7" s="56">
        <v>1.01</v>
      </c>
    </row>
    <row r="8" ht="15.75" customHeight="1">
      <c r="A8" s="25">
        <v>2029.0</v>
      </c>
      <c r="B8" s="1">
        <f t="shared" si="7"/>
        <v>242386.5244</v>
      </c>
      <c r="C8" s="26">
        <f t="shared" si="8"/>
        <v>1.136760495</v>
      </c>
      <c r="D8" s="27">
        <f t="shared" si="9"/>
        <v>392490.9348</v>
      </c>
      <c r="E8" s="28">
        <f t="shared" si="10"/>
        <v>-12.51363728</v>
      </c>
      <c r="F8" s="29">
        <f t="shared" si="11"/>
        <v>-30331.37048</v>
      </c>
      <c r="G8" s="28">
        <f t="shared" si="12"/>
        <v>-12.51363728</v>
      </c>
      <c r="H8" s="59">
        <f t="shared" si="47"/>
        <v>29337.89454</v>
      </c>
      <c r="I8" s="29">
        <f t="shared" si="13"/>
        <v>11880.47915</v>
      </c>
      <c r="J8" s="28">
        <f t="shared" si="14"/>
        <v>4.901460255</v>
      </c>
      <c r="K8" s="1">
        <f t="shared" si="15"/>
        <v>18450.89132</v>
      </c>
      <c r="L8" s="28">
        <f t="shared" si="16"/>
        <v>7.612177027</v>
      </c>
      <c r="M8" s="28">
        <f t="shared" si="48"/>
        <v>12146.52315</v>
      </c>
      <c r="N8" s="32">
        <f t="shared" si="17"/>
        <v>0</v>
      </c>
      <c r="O8" s="33">
        <v>0.2</v>
      </c>
      <c r="P8" s="33">
        <v>0.75</v>
      </c>
      <c r="Q8" s="33">
        <v>0.9</v>
      </c>
      <c r="R8" s="34">
        <f t="shared" si="49"/>
        <v>18576.60264</v>
      </c>
      <c r="S8" s="34">
        <f t="shared" si="18"/>
        <v>18576.60264</v>
      </c>
      <c r="T8" s="34">
        <f t="shared" si="19"/>
        <v>18576.60264</v>
      </c>
      <c r="U8" s="34">
        <f t="shared" si="20"/>
        <v>35911.9404</v>
      </c>
      <c r="V8" s="34">
        <f t="shared" ref="V8:W8" si="61">S8+(AH8-AD8)*P8</f>
        <v>73435.26644</v>
      </c>
      <c r="W8" s="34">
        <f t="shared" si="61"/>
        <v>51491.80092</v>
      </c>
      <c r="X8" s="35">
        <f t="shared" si="51"/>
        <v>160839.0078</v>
      </c>
      <c r="Y8" s="36">
        <f t="shared" si="2"/>
        <v>-12.51363728</v>
      </c>
      <c r="Z8" s="37">
        <v>0.237</v>
      </c>
      <c r="AA8" s="37">
        <v>0.237</v>
      </c>
      <c r="AB8" s="37">
        <v>0.237</v>
      </c>
      <c r="AC8" s="38">
        <f t="shared" ref="AC8:AE8" si="62">AG8*Z8</f>
        <v>22719.97086</v>
      </c>
      <c r="AD8" s="38">
        <f t="shared" si="62"/>
        <v>22719.97086</v>
      </c>
      <c r="AE8" s="38">
        <f t="shared" si="62"/>
        <v>11359.98543</v>
      </c>
      <c r="AF8" s="39">
        <f t="shared" si="23"/>
        <v>56799.92714</v>
      </c>
      <c r="AG8" s="40">
        <f t="shared" si="24"/>
        <v>95864.85593</v>
      </c>
      <c r="AH8" s="40">
        <f t="shared" si="25"/>
        <v>95864.85593</v>
      </c>
      <c r="AI8" s="40">
        <f t="shared" si="26"/>
        <v>47932.42797</v>
      </c>
      <c r="AJ8" s="41">
        <f t="shared" si="4"/>
        <v>239662.1398</v>
      </c>
      <c r="AK8" s="42">
        <f t="shared" si="27"/>
        <v>92753.36285</v>
      </c>
      <c r="AL8" s="42">
        <f t="shared" si="28"/>
        <v>-21649.52913</v>
      </c>
      <c r="AM8" s="42">
        <f t="shared" si="29"/>
        <v>-32106.24426</v>
      </c>
      <c r="AN8" s="43">
        <f t="shared" si="5"/>
        <v>38997.58946</v>
      </c>
      <c r="AO8" s="44">
        <f t="shared" si="30"/>
        <v>0.2857142857</v>
      </c>
      <c r="AP8" s="44">
        <f t="shared" ref="AP8:AQ8" si="63">20/56</f>
        <v>0.3571428571</v>
      </c>
      <c r="AQ8" s="44">
        <f t="shared" si="63"/>
        <v>0.3571428571</v>
      </c>
      <c r="AR8" s="45">
        <f t="shared" si="32"/>
        <v>16512.40088</v>
      </c>
      <c r="AS8" s="45">
        <f t="shared" si="33"/>
        <v>20640.5011</v>
      </c>
      <c r="AT8" s="45">
        <f t="shared" si="34"/>
        <v>20640.5011</v>
      </c>
      <c r="AU8" s="61">
        <f t="shared" si="35"/>
        <v>57793.40308</v>
      </c>
      <c r="AV8" s="47">
        <v>0.7</v>
      </c>
      <c r="AW8" s="47">
        <v>0.2</v>
      </c>
      <c r="AX8" s="47">
        <v>0.1</v>
      </c>
      <c r="AY8" s="48">
        <f t="shared" si="36"/>
        <v>90685.02955</v>
      </c>
      <c r="AZ8" s="48">
        <f t="shared" si="37"/>
        <v>25910.00844</v>
      </c>
      <c r="BA8" s="48">
        <f t="shared" si="38"/>
        <v>12955.00422</v>
      </c>
      <c r="BB8" s="49">
        <f t="shared" si="39"/>
        <v>129550.0422</v>
      </c>
      <c r="BC8" s="50">
        <v>0.2</v>
      </c>
      <c r="BD8" s="50">
        <v>0.4</v>
      </c>
      <c r="BE8" s="50">
        <v>0.4</v>
      </c>
      <c r="BF8" s="51">
        <f t="shared" si="40"/>
        <v>27170.88208</v>
      </c>
      <c r="BG8" s="51">
        <f t="shared" si="41"/>
        <v>54341.76416</v>
      </c>
      <c r="BH8" s="51">
        <f t="shared" si="42"/>
        <v>54341.76416</v>
      </c>
      <c r="BI8" s="52">
        <f t="shared" si="43"/>
        <v>135854.4104</v>
      </c>
      <c r="BJ8" s="53">
        <v>0.8</v>
      </c>
      <c r="BK8" s="53">
        <v>0.2</v>
      </c>
      <c r="BL8" s="53">
        <v>0.0</v>
      </c>
      <c r="BM8" s="54">
        <f t="shared" si="44"/>
        <v>35446.78535</v>
      </c>
      <c r="BN8" s="54">
        <f t="shared" si="45"/>
        <v>8861.696338</v>
      </c>
      <c r="BO8" s="53">
        <f t="shared" si="46"/>
        <v>0</v>
      </c>
      <c r="BP8" s="55">
        <f t="shared" si="54"/>
        <v>44308.48169</v>
      </c>
      <c r="BQ8" s="56">
        <v>1.01</v>
      </c>
      <c r="BR8" s="56">
        <v>1.01</v>
      </c>
      <c r="BS8" s="56">
        <v>1.01</v>
      </c>
      <c r="BT8" s="56">
        <v>1.01</v>
      </c>
      <c r="BU8" s="56">
        <v>1.01</v>
      </c>
    </row>
    <row r="9" ht="15.75" customHeight="1">
      <c r="A9" s="25">
        <v>2030.0</v>
      </c>
      <c r="B9" s="1">
        <f t="shared" si="7"/>
        <v>245096.6375</v>
      </c>
      <c r="C9" s="26">
        <f t="shared" si="8"/>
        <v>1.118095617</v>
      </c>
      <c r="D9" s="27">
        <f t="shared" si="9"/>
        <v>396559.592</v>
      </c>
      <c r="E9" s="28">
        <f t="shared" si="10"/>
        <v>-12.46732907</v>
      </c>
      <c r="F9" s="29">
        <f t="shared" si="11"/>
        <v>-30557.00432</v>
      </c>
      <c r="G9" s="28">
        <f t="shared" si="12"/>
        <v>-12.46732907</v>
      </c>
      <c r="H9" s="59">
        <f t="shared" si="47"/>
        <v>29631.27348</v>
      </c>
      <c r="I9" s="29">
        <f t="shared" si="13"/>
        <v>11921.60408</v>
      </c>
      <c r="J9" s="28">
        <f t="shared" si="14"/>
        <v>4.864042285</v>
      </c>
      <c r="K9" s="1">
        <f t="shared" si="15"/>
        <v>18635.40024</v>
      </c>
      <c r="L9" s="28">
        <f t="shared" si="16"/>
        <v>7.603286781</v>
      </c>
      <c r="M9" s="28">
        <f t="shared" si="48"/>
        <v>12267.98838</v>
      </c>
      <c r="N9" s="32">
        <f t="shared" si="17"/>
        <v>0</v>
      </c>
      <c r="O9" s="33">
        <v>0.2</v>
      </c>
      <c r="P9" s="33">
        <v>0.75</v>
      </c>
      <c r="Q9" s="33">
        <v>0.9</v>
      </c>
      <c r="R9" s="34">
        <f t="shared" si="49"/>
        <v>18762.36866</v>
      </c>
      <c r="S9" s="34">
        <f t="shared" si="18"/>
        <v>18762.36866</v>
      </c>
      <c r="T9" s="34">
        <f t="shared" si="19"/>
        <v>18762.36866</v>
      </c>
      <c r="U9" s="34">
        <f t="shared" si="20"/>
        <v>36294.7677</v>
      </c>
      <c r="V9" s="34">
        <f t="shared" ref="V9:W9" si="64">S9+(AH9-AD9)*P9</f>
        <v>74244.64409</v>
      </c>
      <c r="W9" s="34">
        <f t="shared" si="64"/>
        <v>52051.73392</v>
      </c>
      <c r="X9" s="35">
        <f t="shared" si="51"/>
        <v>162591.1457</v>
      </c>
      <c r="Y9" s="36">
        <f t="shared" si="2"/>
        <v>-12.46732907</v>
      </c>
      <c r="Z9" s="37">
        <v>0.237</v>
      </c>
      <c r="AA9" s="37">
        <v>0.237</v>
      </c>
      <c r="AB9" s="37">
        <v>0.237</v>
      </c>
      <c r="AC9" s="38">
        <f t="shared" ref="AC9:AE9" si="65">AG9*Z9</f>
        <v>22978.24251</v>
      </c>
      <c r="AD9" s="38">
        <f t="shared" si="65"/>
        <v>22978.24251</v>
      </c>
      <c r="AE9" s="38">
        <f t="shared" si="65"/>
        <v>11489.12125</v>
      </c>
      <c r="AF9" s="39">
        <f t="shared" si="23"/>
        <v>57445.60627</v>
      </c>
      <c r="AG9" s="40">
        <f t="shared" si="24"/>
        <v>96954.60974</v>
      </c>
      <c r="AH9" s="40">
        <f t="shared" si="25"/>
        <v>96954.60974</v>
      </c>
      <c r="AI9" s="40">
        <f t="shared" si="26"/>
        <v>48477.30487</v>
      </c>
      <c r="AJ9" s="41">
        <f t="shared" si="4"/>
        <v>242386.5244</v>
      </c>
      <c r="AK9" s="42">
        <f t="shared" si="27"/>
        <v>93649.82454</v>
      </c>
      <c r="AL9" s="42">
        <f t="shared" si="28"/>
        <v>-21897.09637</v>
      </c>
      <c r="AM9" s="42">
        <f t="shared" si="29"/>
        <v>-32442.84268</v>
      </c>
      <c r="AN9" s="43">
        <f t="shared" si="5"/>
        <v>39309.88549</v>
      </c>
      <c r="AO9" s="44">
        <f t="shared" si="30"/>
        <v>0.2857142857</v>
      </c>
      <c r="AP9" s="44">
        <f t="shared" ref="AP9:AQ9" si="66">20/56</f>
        <v>0.3571428571</v>
      </c>
      <c r="AQ9" s="44">
        <f t="shared" si="66"/>
        <v>0.3571428571</v>
      </c>
      <c r="AR9" s="45">
        <f t="shared" si="32"/>
        <v>16677.52489</v>
      </c>
      <c r="AS9" s="45">
        <f t="shared" si="33"/>
        <v>20846.90611</v>
      </c>
      <c r="AT9" s="45">
        <f t="shared" si="34"/>
        <v>20846.90611</v>
      </c>
      <c r="AU9" s="61">
        <f t="shared" si="35"/>
        <v>58371.33711</v>
      </c>
      <c r="AV9" s="47">
        <v>0.7</v>
      </c>
      <c r="AW9" s="47">
        <v>0.2</v>
      </c>
      <c r="AX9" s="47">
        <v>0.1</v>
      </c>
      <c r="AY9" s="48">
        <f t="shared" si="36"/>
        <v>91591.87985</v>
      </c>
      <c r="AZ9" s="48">
        <f t="shared" si="37"/>
        <v>26169.10853</v>
      </c>
      <c r="BA9" s="48">
        <f t="shared" si="38"/>
        <v>13084.55426</v>
      </c>
      <c r="BB9" s="49">
        <f t="shared" si="39"/>
        <v>130845.5426</v>
      </c>
      <c r="BC9" s="50">
        <v>0.2</v>
      </c>
      <c r="BD9" s="50">
        <v>0.4</v>
      </c>
      <c r="BE9" s="50">
        <v>0.4</v>
      </c>
      <c r="BF9" s="51">
        <f t="shared" si="40"/>
        <v>27442.5909</v>
      </c>
      <c r="BG9" s="51">
        <f t="shared" si="41"/>
        <v>54885.1818</v>
      </c>
      <c r="BH9" s="51">
        <f t="shared" si="42"/>
        <v>54885.1818</v>
      </c>
      <c r="BI9" s="52">
        <f t="shared" si="43"/>
        <v>137212.9545</v>
      </c>
      <c r="BJ9" s="53">
        <v>0.8</v>
      </c>
      <c r="BK9" s="53">
        <v>0.2</v>
      </c>
      <c r="BL9" s="53">
        <v>0.0</v>
      </c>
      <c r="BM9" s="54">
        <f t="shared" si="44"/>
        <v>35801.25321</v>
      </c>
      <c r="BN9" s="54">
        <f t="shared" si="45"/>
        <v>8950.313302</v>
      </c>
      <c r="BO9" s="53">
        <f t="shared" si="46"/>
        <v>0</v>
      </c>
      <c r="BP9" s="55">
        <f t="shared" si="54"/>
        <v>44751.56651</v>
      </c>
      <c r="BQ9" s="56">
        <v>1.01</v>
      </c>
      <c r="BR9" s="56">
        <v>1.01</v>
      </c>
      <c r="BS9" s="56">
        <v>1.01</v>
      </c>
      <c r="BT9" s="56">
        <v>1.01</v>
      </c>
      <c r="BU9" s="56">
        <v>1.01</v>
      </c>
    </row>
    <row r="10" ht="15.75" customHeight="1">
      <c r="A10" s="25">
        <v>2031.0</v>
      </c>
      <c r="B10" s="1">
        <f t="shared" si="7"/>
        <v>247815.6443</v>
      </c>
      <c r="C10" s="26">
        <f t="shared" si="8"/>
        <v>1.109361113</v>
      </c>
      <c r="D10" s="27">
        <f t="shared" si="9"/>
        <v>400650.7283</v>
      </c>
      <c r="E10" s="28">
        <f t="shared" si="10"/>
        <v>-12.42646876</v>
      </c>
      <c r="F10" s="29">
        <f t="shared" si="11"/>
        <v>-30794.73362</v>
      </c>
      <c r="G10" s="28">
        <f t="shared" si="12"/>
        <v>-12.42646876</v>
      </c>
      <c r="H10" s="59">
        <f t="shared" si="47"/>
        <v>29927.58622</v>
      </c>
      <c r="I10" s="29">
        <f t="shared" si="13"/>
        <v>11972.97938</v>
      </c>
      <c r="J10" s="28">
        <f t="shared" si="14"/>
        <v>4.831405789</v>
      </c>
      <c r="K10" s="1">
        <f t="shared" si="15"/>
        <v>18821.75424</v>
      </c>
      <c r="L10" s="28">
        <f t="shared" si="16"/>
        <v>7.595062973</v>
      </c>
      <c r="M10" s="28">
        <f t="shared" si="48"/>
        <v>12390.66826</v>
      </c>
      <c r="N10" s="32">
        <f t="shared" si="17"/>
        <v>0</v>
      </c>
      <c r="O10" s="33">
        <v>0.2</v>
      </c>
      <c r="P10" s="33">
        <v>0.75</v>
      </c>
      <c r="Q10" s="33">
        <v>0.9</v>
      </c>
      <c r="R10" s="34">
        <f t="shared" si="49"/>
        <v>18949.99235</v>
      </c>
      <c r="S10" s="34">
        <f t="shared" si="18"/>
        <v>18949.99235</v>
      </c>
      <c r="T10" s="34">
        <f t="shared" si="19"/>
        <v>18949.99235</v>
      </c>
      <c r="U10" s="34">
        <f t="shared" si="20"/>
        <v>36678.42037</v>
      </c>
      <c r="V10" s="34">
        <f t="shared" ref="V10:W10" si="67">S10+(AH10-AD10)*P10</f>
        <v>75052.61266</v>
      </c>
      <c r="W10" s="34">
        <f t="shared" si="67"/>
        <v>52611.56454</v>
      </c>
      <c r="X10" s="35">
        <f t="shared" si="51"/>
        <v>164342.5976</v>
      </c>
      <c r="Y10" s="36">
        <f t="shared" si="2"/>
        <v>-12.42646876</v>
      </c>
      <c r="Z10" s="37">
        <v>0.237</v>
      </c>
      <c r="AA10" s="37">
        <v>0.237</v>
      </c>
      <c r="AB10" s="37">
        <v>0.237</v>
      </c>
      <c r="AC10" s="38">
        <f t="shared" ref="AC10:AE10" si="68">AG10*Z10</f>
        <v>23235.16123</v>
      </c>
      <c r="AD10" s="38">
        <f t="shared" si="68"/>
        <v>23235.16123</v>
      </c>
      <c r="AE10" s="38">
        <f t="shared" si="68"/>
        <v>11617.58062</v>
      </c>
      <c r="AF10" s="39">
        <f t="shared" si="23"/>
        <v>58087.90308</v>
      </c>
      <c r="AG10" s="40">
        <f t="shared" si="24"/>
        <v>98038.65499</v>
      </c>
      <c r="AH10" s="40">
        <f t="shared" si="25"/>
        <v>98038.65499</v>
      </c>
      <c r="AI10" s="40">
        <f t="shared" si="26"/>
        <v>49019.32749</v>
      </c>
      <c r="AJ10" s="41">
        <f t="shared" si="4"/>
        <v>245096.6375</v>
      </c>
      <c r="AK10" s="42">
        <f t="shared" si="27"/>
        <v>94559.18648</v>
      </c>
      <c r="AL10" s="42">
        <f t="shared" si="28"/>
        <v>-22143.20363</v>
      </c>
      <c r="AM10" s="42">
        <f t="shared" si="29"/>
        <v>-32780.83925</v>
      </c>
      <c r="AN10" s="43">
        <f t="shared" si="5"/>
        <v>39635.1436</v>
      </c>
      <c r="AO10" s="44">
        <f t="shared" si="30"/>
        <v>0.2857142857</v>
      </c>
      <c r="AP10" s="44">
        <f t="shared" ref="AP10:AQ10" si="69">20/56</f>
        <v>0.3571428571</v>
      </c>
      <c r="AQ10" s="44">
        <f t="shared" si="69"/>
        <v>0.3571428571</v>
      </c>
      <c r="AR10" s="45">
        <f t="shared" si="32"/>
        <v>16844.30014</v>
      </c>
      <c r="AS10" s="45">
        <f t="shared" si="33"/>
        <v>21055.37517</v>
      </c>
      <c r="AT10" s="45">
        <f t="shared" si="34"/>
        <v>21055.37517</v>
      </c>
      <c r="AU10" s="61">
        <f t="shared" si="35"/>
        <v>58955.05048</v>
      </c>
      <c r="AV10" s="47">
        <v>0.7</v>
      </c>
      <c r="AW10" s="47">
        <v>0.2</v>
      </c>
      <c r="AX10" s="47">
        <v>0.1</v>
      </c>
      <c r="AY10" s="48">
        <f t="shared" si="36"/>
        <v>92507.79865</v>
      </c>
      <c r="AZ10" s="48">
        <f t="shared" si="37"/>
        <v>26430.79961</v>
      </c>
      <c r="BA10" s="48">
        <f t="shared" si="38"/>
        <v>13215.39981</v>
      </c>
      <c r="BB10" s="49">
        <f t="shared" si="39"/>
        <v>132153.9981</v>
      </c>
      <c r="BC10" s="50">
        <v>0.2</v>
      </c>
      <c r="BD10" s="50">
        <v>0.4</v>
      </c>
      <c r="BE10" s="50">
        <v>0.4</v>
      </c>
      <c r="BF10" s="51">
        <f t="shared" si="40"/>
        <v>27717.01681</v>
      </c>
      <c r="BG10" s="51">
        <f t="shared" si="41"/>
        <v>55434.03362</v>
      </c>
      <c r="BH10" s="51">
        <f t="shared" si="42"/>
        <v>55434.03362</v>
      </c>
      <c r="BI10" s="52">
        <f t="shared" si="43"/>
        <v>138585.084</v>
      </c>
      <c r="BJ10" s="53">
        <v>0.8</v>
      </c>
      <c r="BK10" s="53">
        <v>0.2</v>
      </c>
      <c r="BL10" s="53">
        <v>0.0</v>
      </c>
      <c r="BM10" s="54">
        <f t="shared" si="44"/>
        <v>36159.26574</v>
      </c>
      <c r="BN10" s="54">
        <f t="shared" si="45"/>
        <v>9039.816435</v>
      </c>
      <c r="BO10" s="53">
        <f t="shared" si="46"/>
        <v>0</v>
      </c>
      <c r="BP10" s="55">
        <f t="shared" si="54"/>
        <v>45199.08217</v>
      </c>
      <c r="BQ10" s="56">
        <v>1.01</v>
      </c>
      <c r="BR10" s="56">
        <v>1.01</v>
      </c>
      <c r="BS10" s="56">
        <v>1.01</v>
      </c>
      <c r="BT10" s="56">
        <v>1.01</v>
      </c>
      <c r="BU10" s="56">
        <v>1.01</v>
      </c>
    </row>
    <row r="11" ht="15.75" customHeight="1">
      <c r="A11" s="25">
        <v>2032.0</v>
      </c>
      <c r="B11" s="1">
        <f t="shared" si="7"/>
        <v>250553.8558</v>
      </c>
      <c r="C11" s="26">
        <f t="shared" si="8"/>
        <v>1.104938947</v>
      </c>
      <c r="D11" s="27">
        <f t="shared" si="9"/>
        <v>404774.7907</v>
      </c>
      <c r="E11" s="28">
        <f t="shared" si="10"/>
        <v>-12.38821701</v>
      </c>
      <c r="F11" s="29">
        <f t="shared" si="11"/>
        <v>-31039.15538</v>
      </c>
      <c r="G11" s="28">
        <f t="shared" si="12"/>
        <v>-12.38821701</v>
      </c>
      <c r="H11" s="59">
        <f t="shared" si="47"/>
        <v>30226.86208</v>
      </c>
      <c r="I11" s="29">
        <f t="shared" si="13"/>
        <v>12029.1836</v>
      </c>
      <c r="J11" s="28">
        <f t="shared" si="14"/>
        <v>4.80103711</v>
      </c>
      <c r="K11" s="1">
        <f t="shared" si="15"/>
        <v>19009.97178</v>
      </c>
      <c r="L11" s="28">
        <f t="shared" si="16"/>
        <v>7.587179898</v>
      </c>
      <c r="M11" s="28">
        <f t="shared" si="48"/>
        <v>12514.57495</v>
      </c>
      <c r="N11" s="32">
        <f t="shared" si="17"/>
        <v>0</v>
      </c>
      <c r="O11" s="33">
        <v>0.2</v>
      </c>
      <c r="P11" s="33">
        <v>0.75</v>
      </c>
      <c r="Q11" s="33">
        <v>0.9</v>
      </c>
      <c r="R11" s="34">
        <f t="shared" si="49"/>
        <v>19139.49227</v>
      </c>
      <c r="S11" s="34">
        <f t="shared" si="18"/>
        <v>19139.49227</v>
      </c>
      <c r="T11" s="34">
        <f t="shared" si="19"/>
        <v>19139.49227</v>
      </c>
      <c r="U11" s="34">
        <f t="shared" si="20"/>
        <v>37064.59258</v>
      </c>
      <c r="V11" s="34">
        <f t="shared" ref="V11:W11" si="70">S11+(AH11-AD11)*P11</f>
        <v>75864.49324</v>
      </c>
      <c r="W11" s="34">
        <f t="shared" si="70"/>
        <v>53174.49285</v>
      </c>
      <c r="X11" s="35">
        <f t="shared" si="51"/>
        <v>166103.5787</v>
      </c>
      <c r="Y11" s="36">
        <f t="shared" si="2"/>
        <v>-12.38821701</v>
      </c>
      <c r="Z11" s="37">
        <v>0.237</v>
      </c>
      <c r="AA11" s="37">
        <v>0.237</v>
      </c>
      <c r="AB11" s="37">
        <v>0.237</v>
      </c>
      <c r="AC11" s="38">
        <f t="shared" ref="AC11:AE11" si="71">AG11*Z11</f>
        <v>23492.92307</v>
      </c>
      <c r="AD11" s="38">
        <f t="shared" si="71"/>
        <v>23492.92307</v>
      </c>
      <c r="AE11" s="38">
        <f t="shared" si="71"/>
        <v>11746.46154</v>
      </c>
      <c r="AF11" s="39">
        <f t="shared" si="23"/>
        <v>58732.30769</v>
      </c>
      <c r="AG11" s="40">
        <f t="shared" si="24"/>
        <v>99126.2577</v>
      </c>
      <c r="AH11" s="40">
        <f t="shared" si="25"/>
        <v>99126.2577</v>
      </c>
      <c r="AI11" s="40">
        <f t="shared" si="26"/>
        <v>49563.12885</v>
      </c>
      <c r="AJ11" s="41">
        <f t="shared" si="4"/>
        <v>247815.6443</v>
      </c>
      <c r="AK11" s="42">
        <f t="shared" si="27"/>
        <v>95479.36812</v>
      </c>
      <c r="AL11" s="42">
        <f t="shared" si="28"/>
        <v>-22390.0459</v>
      </c>
      <c r="AM11" s="42">
        <f t="shared" si="29"/>
        <v>-33121.35276</v>
      </c>
      <c r="AN11" s="43">
        <f t="shared" si="5"/>
        <v>39967.96946</v>
      </c>
      <c r="AO11" s="44">
        <f t="shared" si="30"/>
        <v>0.2857142857</v>
      </c>
      <c r="AP11" s="44">
        <f t="shared" ref="AP11:AQ11" si="72">20/56</f>
        <v>0.3571428571</v>
      </c>
      <c r="AQ11" s="44">
        <f t="shared" si="72"/>
        <v>0.3571428571</v>
      </c>
      <c r="AR11" s="45">
        <f t="shared" si="32"/>
        <v>17012.74314</v>
      </c>
      <c r="AS11" s="45">
        <f t="shared" si="33"/>
        <v>21265.92892</v>
      </c>
      <c r="AT11" s="45">
        <f t="shared" si="34"/>
        <v>21265.92892</v>
      </c>
      <c r="AU11" s="61">
        <f t="shared" si="35"/>
        <v>59544.60099</v>
      </c>
      <c r="AV11" s="47">
        <v>0.7</v>
      </c>
      <c r="AW11" s="47">
        <v>0.2</v>
      </c>
      <c r="AX11" s="47">
        <v>0.1</v>
      </c>
      <c r="AY11" s="48">
        <f t="shared" si="36"/>
        <v>93432.87663</v>
      </c>
      <c r="AZ11" s="48">
        <f t="shared" si="37"/>
        <v>26695.10761</v>
      </c>
      <c r="BA11" s="48">
        <f t="shared" si="38"/>
        <v>13347.5538</v>
      </c>
      <c r="BB11" s="49">
        <f t="shared" si="39"/>
        <v>133475.538</v>
      </c>
      <c r="BC11" s="50">
        <v>0.2</v>
      </c>
      <c r="BD11" s="50">
        <v>0.4</v>
      </c>
      <c r="BE11" s="50">
        <v>0.4</v>
      </c>
      <c r="BF11" s="51">
        <f t="shared" si="40"/>
        <v>27994.18698</v>
      </c>
      <c r="BG11" s="51">
        <f t="shared" si="41"/>
        <v>55988.37395</v>
      </c>
      <c r="BH11" s="51">
        <f t="shared" si="42"/>
        <v>55988.37395</v>
      </c>
      <c r="BI11" s="52">
        <f t="shared" si="43"/>
        <v>139970.9349</v>
      </c>
      <c r="BJ11" s="53">
        <v>0.8</v>
      </c>
      <c r="BK11" s="53">
        <v>0.2</v>
      </c>
      <c r="BL11" s="53">
        <v>0.0</v>
      </c>
      <c r="BM11" s="54">
        <f t="shared" si="44"/>
        <v>36520.8584</v>
      </c>
      <c r="BN11" s="54">
        <f t="shared" si="45"/>
        <v>9130.214599</v>
      </c>
      <c r="BO11" s="53">
        <f t="shared" si="46"/>
        <v>0</v>
      </c>
      <c r="BP11" s="55">
        <f t="shared" si="54"/>
        <v>45651.073</v>
      </c>
      <c r="BQ11" s="56">
        <v>1.01</v>
      </c>
      <c r="BR11" s="56">
        <v>1.01</v>
      </c>
      <c r="BS11" s="56">
        <v>1.01</v>
      </c>
      <c r="BT11" s="56">
        <v>1.01</v>
      </c>
      <c r="BU11" s="56">
        <v>1.01</v>
      </c>
      <c r="CF11" s="25" t="s">
        <v>22</v>
      </c>
    </row>
    <row r="12" ht="15.75" customHeight="1">
      <c r="A12" s="25">
        <v>2033.0</v>
      </c>
      <c r="B12" s="1">
        <f t="shared" si="7"/>
        <v>253315.9474</v>
      </c>
      <c r="C12" s="26">
        <f t="shared" si="8"/>
        <v>1.102394354</v>
      </c>
      <c r="D12" s="27">
        <f t="shared" si="9"/>
        <v>408936.5916</v>
      </c>
      <c r="E12" s="28">
        <f t="shared" si="10"/>
        <v>-12.35133997</v>
      </c>
      <c r="F12" s="29">
        <f t="shared" si="11"/>
        <v>-31287.91387</v>
      </c>
      <c r="G12" s="28">
        <f t="shared" si="12"/>
        <v>-12.35133997</v>
      </c>
      <c r="H12" s="59">
        <f t="shared" si="47"/>
        <v>30529.1307</v>
      </c>
      <c r="I12" s="29">
        <f t="shared" si="13"/>
        <v>12087.84237</v>
      </c>
      <c r="J12" s="28">
        <f t="shared" si="14"/>
        <v>4.77184421</v>
      </c>
      <c r="K12" s="1">
        <f t="shared" si="15"/>
        <v>19200.0715</v>
      </c>
      <c r="L12" s="28">
        <f t="shared" si="16"/>
        <v>7.579495763</v>
      </c>
      <c r="M12" s="28">
        <f t="shared" si="48"/>
        <v>12639.7207</v>
      </c>
      <c r="N12" s="32">
        <f t="shared" si="17"/>
        <v>0</v>
      </c>
      <c r="O12" s="33">
        <v>0.2</v>
      </c>
      <c r="P12" s="33">
        <v>0.75</v>
      </c>
      <c r="Q12" s="33">
        <v>0.9</v>
      </c>
      <c r="R12" s="34">
        <f t="shared" si="49"/>
        <v>19330.88719</v>
      </c>
      <c r="S12" s="34">
        <f t="shared" si="18"/>
        <v>19330.88719</v>
      </c>
      <c r="T12" s="34">
        <f t="shared" si="19"/>
        <v>19330.88719</v>
      </c>
      <c r="U12" s="34">
        <f t="shared" si="20"/>
        <v>37454.04892</v>
      </c>
      <c r="V12" s="34">
        <f t="shared" ref="V12:W12" si="73">S12+(AH12-AD12)*P12</f>
        <v>76682.66479</v>
      </c>
      <c r="W12" s="34">
        <f t="shared" si="73"/>
        <v>53741.95375</v>
      </c>
      <c r="X12" s="35">
        <f t="shared" si="51"/>
        <v>167878.6675</v>
      </c>
      <c r="Y12" s="36">
        <f t="shared" si="2"/>
        <v>-12.35133997</v>
      </c>
      <c r="Z12" s="37">
        <v>0.237</v>
      </c>
      <c r="AA12" s="37">
        <v>0.237</v>
      </c>
      <c r="AB12" s="37">
        <v>0.237</v>
      </c>
      <c r="AC12" s="38">
        <f t="shared" ref="AC12:AE12" si="74">AG12*Z12</f>
        <v>23752.50553</v>
      </c>
      <c r="AD12" s="38">
        <f t="shared" si="74"/>
        <v>23752.50553</v>
      </c>
      <c r="AE12" s="38">
        <f t="shared" si="74"/>
        <v>11876.25277</v>
      </c>
      <c r="AF12" s="39">
        <f t="shared" si="23"/>
        <v>59381.26383</v>
      </c>
      <c r="AG12" s="40">
        <f t="shared" si="24"/>
        <v>100221.5423</v>
      </c>
      <c r="AH12" s="40">
        <f t="shared" si="25"/>
        <v>100221.5423</v>
      </c>
      <c r="AI12" s="40">
        <f t="shared" si="26"/>
        <v>50110.77116</v>
      </c>
      <c r="AJ12" s="41">
        <f t="shared" si="4"/>
        <v>250553.8558</v>
      </c>
      <c r="AK12" s="42">
        <f t="shared" si="27"/>
        <v>96409.50857</v>
      </c>
      <c r="AL12" s="42">
        <f t="shared" si="28"/>
        <v>-22638.59958</v>
      </c>
      <c r="AM12" s="42">
        <f t="shared" si="29"/>
        <v>-33464.8929</v>
      </c>
      <c r="AN12" s="43">
        <f t="shared" si="5"/>
        <v>40306.01609</v>
      </c>
      <c r="AO12" s="44">
        <f t="shared" si="30"/>
        <v>0.2857142857</v>
      </c>
      <c r="AP12" s="44">
        <f t="shared" ref="AP12:AQ12" si="75">20/56</f>
        <v>0.3571428571</v>
      </c>
      <c r="AQ12" s="44">
        <f t="shared" si="75"/>
        <v>0.3571428571</v>
      </c>
      <c r="AR12" s="45">
        <f t="shared" si="32"/>
        <v>17182.87057</v>
      </c>
      <c r="AS12" s="45">
        <f t="shared" si="33"/>
        <v>21478.58821</v>
      </c>
      <c r="AT12" s="45">
        <f t="shared" si="34"/>
        <v>21478.58821</v>
      </c>
      <c r="AU12" s="61">
        <f t="shared" si="35"/>
        <v>60140.047</v>
      </c>
      <c r="AV12" s="47">
        <v>0.7</v>
      </c>
      <c r="AW12" s="47">
        <v>0.2</v>
      </c>
      <c r="AX12" s="47">
        <v>0.1</v>
      </c>
      <c r="AY12" s="48">
        <f t="shared" si="36"/>
        <v>94367.2054</v>
      </c>
      <c r="AZ12" s="48">
        <f t="shared" si="37"/>
        <v>26962.05869</v>
      </c>
      <c r="BA12" s="48">
        <f t="shared" si="38"/>
        <v>13481.02934</v>
      </c>
      <c r="BB12" s="49">
        <f t="shared" si="39"/>
        <v>134810.2934</v>
      </c>
      <c r="BC12" s="50">
        <v>0.2</v>
      </c>
      <c r="BD12" s="50">
        <v>0.4</v>
      </c>
      <c r="BE12" s="50">
        <v>0.4</v>
      </c>
      <c r="BF12" s="51">
        <f t="shared" si="40"/>
        <v>28274.12885</v>
      </c>
      <c r="BG12" s="51">
        <f t="shared" si="41"/>
        <v>56548.25769</v>
      </c>
      <c r="BH12" s="51">
        <f t="shared" si="42"/>
        <v>56548.25769</v>
      </c>
      <c r="BI12" s="52">
        <f t="shared" si="43"/>
        <v>141370.6442</v>
      </c>
      <c r="BJ12" s="53">
        <v>0.8</v>
      </c>
      <c r="BK12" s="53">
        <v>0.2</v>
      </c>
      <c r="BL12" s="53">
        <v>0.0</v>
      </c>
      <c r="BM12" s="54">
        <f t="shared" si="44"/>
        <v>36886.06698</v>
      </c>
      <c r="BN12" s="54">
        <f t="shared" si="45"/>
        <v>9221.516745</v>
      </c>
      <c r="BO12" s="53">
        <f t="shared" si="46"/>
        <v>0</v>
      </c>
      <c r="BP12" s="55">
        <f t="shared" si="54"/>
        <v>46107.58373</v>
      </c>
      <c r="BQ12" s="56">
        <v>1.01</v>
      </c>
      <c r="BR12" s="56">
        <v>1.01</v>
      </c>
      <c r="BS12" s="56">
        <v>1.01</v>
      </c>
      <c r="BT12" s="56">
        <v>1.01</v>
      </c>
      <c r="BU12" s="56">
        <v>1.01</v>
      </c>
    </row>
    <row r="13" ht="15.75" customHeight="1">
      <c r="A13" s="25">
        <v>2034.0</v>
      </c>
      <c r="B13" s="1">
        <f t="shared" si="7"/>
        <v>256104.1239</v>
      </c>
      <c r="C13" s="26">
        <f t="shared" si="8"/>
        <v>1.10067154</v>
      </c>
      <c r="D13" s="27">
        <f t="shared" si="9"/>
        <v>413138.4746</v>
      </c>
      <c r="E13" s="28">
        <f t="shared" si="10"/>
        <v>-12.31529952</v>
      </c>
      <c r="F13" s="29">
        <f t="shared" si="11"/>
        <v>-31539.98995</v>
      </c>
      <c r="G13" s="28">
        <f t="shared" si="12"/>
        <v>-12.31529952</v>
      </c>
      <c r="H13" s="59">
        <f t="shared" si="47"/>
        <v>30834.42201</v>
      </c>
      <c r="I13" s="29">
        <f t="shared" si="13"/>
        <v>12147.91773</v>
      </c>
      <c r="J13" s="28">
        <f t="shared" si="14"/>
        <v>4.743351081</v>
      </c>
      <c r="K13" s="1">
        <f t="shared" si="15"/>
        <v>19392.07221</v>
      </c>
      <c r="L13" s="28">
        <f t="shared" si="16"/>
        <v>7.571948439</v>
      </c>
      <c r="M13" s="28">
        <f t="shared" si="48"/>
        <v>12766.1179</v>
      </c>
      <c r="N13" s="32">
        <f t="shared" si="17"/>
        <v>0</v>
      </c>
      <c r="O13" s="33">
        <v>0.2</v>
      </c>
      <c r="P13" s="33">
        <v>0.75</v>
      </c>
      <c r="Q13" s="33">
        <v>0.9</v>
      </c>
      <c r="R13" s="34">
        <f t="shared" si="49"/>
        <v>19524.19607</v>
      </c>
      <c r="S13" s="34">
        <f t="shared" si="18"/>
        <v>19524.19607</v>
      </c>
      <c r="T13" s="34">
        <f t="shared" si="19"/>
        <v>19524.19607</v>
      </c>
      <c r="U13" s="34">
        <f t="shared" si="20"/>
        <v>37847.1465</v>
      </c>
      <c r="V13" s="34">
        <f t="shared" ref="V13:W13" si="76">S13+(AH13-AD13)*P13</f>
        <v>77508.21642</v>
      </c>
      <c r="W13" s="34">
        <f t="shared" si="76"/>
        <v>54314.60828</v>
      </c>
      <c r="X13" s="35">
        <f t="shared" si="51"/>
        <v>169669.9712</v>
      </c>
      <c r="Y13" s="36">
        <f t="shared" si="2"/>
        <v>-12.31529952</v>
      </c>
      <c r="Z13" s="37">
        <v>0.237</v>
      </c>
      <c r="AA13" s="37">
        <v>0.237</v>
      </c>
      <c r="AB13" s="37">
        <v>0.237</v>
      </c>
      <c r="AC13" s="38">
        <f t="shared" ref="AC13:AE13" si="77">AG13*Z13</f>
        <v>24014.35181</v>
      </c>
      <c r="AD13" s="38">
        <f t="shared" si="77"/>
        <v>24014.35181</v>
      </c>
      <c r="AE13" s="38">
        <f t="shared" si="77"/>
        <v>12007.17591</v>
      </c>
      <c r="AF13" s="39">
        <f t="shared" si="23"/>
        <v>60035.87953</v>
      </c>
      <c r="AG13" s="40">
        <f t="shared" si="24"/>
        <v>101326.379</v>
      </c>
      <c r="AH13" s="40">
        <f t="shared" si="25"/>
        <v>101326.379</v>
      </c>
      <c r="AI13" s="40">
        <f t="shared" si="26"/>
        <v>50663.18948</v>
      </c>
      <c r="AJ13" s="41">
        <f t="shared" si="4"/>
        <v>253315.9474</v>
      </c>
      <c r="AK13" s="42">
        <f t="shared" si="27"/>
        <v>97349.28243</v>
      </c>
      <c r="AL13" s="42">
        <f t="shared" si="28"/>
        <v>-22889.3068</v>
      </c>
      <c r="AM13" s="42">
        <f t="shared" si="29"/>
        <v>-33811.70244</v>
      </c>
      <c r="AN13" s="43">
        <f t="shared" si="5"/>
        <v>40648.27319</v>
      </c>
      <c r="AO13" s="44">
        <f t="shared" si="30"/>
        <v>0.2857142857</v>
      </c>
      <c r="AP13" s="44">
        <f t="shared" ref="AP13:AQ13" si="78">20/56</f>
        <v>0.3571428571</v>
      </c>
      <c r="AQ13" s="44">
        <f t="shared" si="78"/>
        <v>0.3571428571</v>
      </c>
      <c r="AR13" s="45">
        <f t="shared" si="32"/>
        <v>17354.69928</v>
      </c>
      <c r="AS13" s="45">
        <f t="shared" si="33"/>
        <v>21693.37409</v>
      </c>
      <c r="AT13" s="45">
        <f t="shared" si="34"/>
        <v>21693.37409</v>
      </c>
      <c r="AU13" s="61">
        <f t="shared" si="35"/>
        <v>60741.44747</v>
      </c>
      <c r="AV13" s="47">
        <v>0.7</v>
      </c>
      <c r="AW13" s="47">
        <v>0.2</v>
      </c>
      <c r="AX13" s="47">
        <v>0.1</v>
      </c>
      <c r="AY13" s="48">
        <f t="shared" si="36"/>
        <v>95310.87745</v>
      </c>
      <c r="AZ13" s="48">
        <f t="shared" si="37"/>
        <v>27231.67927</v>
      </c>
      <c r="BA13" s="48">
        <f t="shared" si="38"/>
        <v>13615.83964</v>
      </c>
      <c r="BB13" s="49">
        <f t="shared" si="39"/>
        <v>136158.3964</v>
      </c>
      <c r="BC13" s="50">
        <v>0.2</v>
      </c>
      <c r="BD13" s="50">
        <v>0.4</v>
      </c>
      <c r="BE13" s="50">
        <v>0.4</v>
      </c>
      <c r="BF13" s="51">
        <f t="shared" si="40"/>
        <v>28556.87013</v>
      </c>
      <c r="BG13" s="51">
        <f t="shared" si="41"/>
        <v>57113.74027</v>
      </c>
      <c r="BH13" s="51">
        <f t="shared" si="42"/>
        <v>57113.74027</v>
      </c>
      <c r="BI13" s="52">
        <f t="shared" si="43"/>
        <v>142784.3507</v>
      </c>
      <c r="BJ13" s="53">
        <v>0.8</v>
      </c>
      <c r="BK13" s="53">
        <v>0.2</v>
      </c>
      <c r="BL13" s="53">
        <v>0.0</v>
      </c>
      <c r="BM13" s="54">
        <f t="shared" si="44"/>
        <v>37254.92765</v>
      </c>
      <c r="BN13" s="54">
        <f t="shared" si="45"/>
        <v>9313.731913</v>
      </c>
      <c r="BO13" s="53">
        <f t="shared" si="46"/>
        <v>0</v>
      </c>
      <c r="BP13" s="55">
        <f t="shared" si="54"/>
        <v>46568.65956</v>
      </c>
      <c r="BQ13" s="56">
        <v>1.01</v>
      </c>
      <c r="BR13" s="56">
        <v>1.01</v>
      </c>
      <c r="BS13" s="56">
        <v>1.01</v>
      </c>
      <c r="BT13" s="56">
        <v>1.01</v>
      </c>
      <c r="BU13" s="56">
        <v>1.01</v>
      </c>
    </row>
    <row r="14" ht="15.75" customHeight="1">
      <c r="A14" s="25">
        <v>2035.0</v>
      </c>
      <c r="B14" s="1">
        <f t="shared" si="7"/>
        <v>258919.5086</v>
      </c>
      <c r="C14" s="26">
        <f t="shared" si="8"/>
        <v>1.099312515</v>
      </c>
      <c r="D14" s="27">
        <f t="shared" si="9"/>
        <v>417381.7028</v>
      </c>
      <c r="E14" s="28">
        <f t="shared" si="10"/>
        <v>-12.27985909</v>
      </c>
      <c r="F14" s="29">
        <f t="shared" si="11"/>
        <v>-31794.9508</v>
      </c>
      <c r="G14" s="28">
        <f t="shared" si="12"/>
        <v>-12.27985909</v>
      </c>
      <c r="H14" s="59">
        <f t="shared" si="47"/>
        <v>31142.76623</v>
      </c>
      <c r="I14" s="29">
        <f t="shared" si="13"/>
        <v>12208.95786</v>
      </c>
      <c r="J14" s="28">
        <f t="shared" si="14"/>
        <v>4.71534877</v>
      </c>
      <c r="K14" s="1">
        <f t="shared" si="15"/>
        <v>19585.99294</v>
      </c>
      <c r="L14" s="28">
        <f t="shared" si="16"/>
        <v>7.564510315</v>
      </c>
      <c r="M14" s="28">
        <f t="shared" si="48"/>
        <v>12893.77908</v>
      </c>
      <c r="N14" s="32">
        <f t="shared" si="17"/>
        <v>0</v>
      </c>
      <c r="O14" s="33">
        <v>0.2</v>
      </c>
      <c r="P14" s="33">
        <v>0.75</v>
      </c>
      <c r="Q14" s="33">
        <v>0.9</v>
      </c>
      <c r="R14" s="34">
        <f t="shared" si="49"/>
        <v>19719.43803</v>
      </c>
      <c r="S14" s="34">
        <f t="shared" si="18"/>
        <v>19719.43803</v>
      </c>
      <c r="T14" s="34">
        <f t="shared" si="19"/>
        <v>19719.43803</v>
      </c>
      <c r="U14" s="34">
        <f t="shared" si="20"/>
        <v>38244.06396</v>
      </c>
      <c r="V14" s="34">
        <f t="shared" ref="V14:W14" si="79">S14+(AH14-AD14)*P14</f>
        <v>78341.67199</v>
      </c>
      <c r="W14" s="34">
        <f t="shared" si="79"/>
        <v>54892.77841</v>
      </c>
      <c r="X14" s="35">
        <f t="shared" si="51"/>
        <v>171478.5144</v>
      </c>
      <c r="Y14" s="36">
        <f t="shared" si="2"/>
        <v>-12.27985909</v>
      </c>
      <c r="Z14" s="37">
        <v>0.237</v>
      </c>
      <c r="AA14" s="37">
        <v>0.237</v>
      </c>
      <c r="AB14" s="37">
        <v>0.237</v>
      </c>
      <c r="AC14" s="38">
        <f t="shared" ref="AC14:AE14" si="80">AG14*Z14</f>
        <v>24278.67095</v>
      </c>
      <c r="AD14" s="38">
        <f t="shared" si="80"/>
        <v>24278.67095</v>
      </c>
      <c r="AE14" s="38">
        <f t="shared" si="80"/>
        <v>12139.33547</v>
      </c>
      <c r="AF14" s="39">
        <f t="shared" si="23"/>
        <v>60696.67737</v>
      </c>
      <c r="AG14" s="40">
        <f t="shared" si="24"/>
        <v>102441.6496</v>
      </c>
      <c r="AH14" s="40">
        <f t="shared" si="25"/>
        <v>102441.6496</v>
      </c>
      <c r="AI14" s="40">
        <f t="shared" si="26"/>
        <v>51220.82478</v>
      </c>
      <c r="AJ14" s="41">
        <f t="shared" si="4"/>
        <v>256104.1239</v>
      </c>
      <c r="AK14" s="42">
        <f t="shared" si="27"/>
        <v>98298.59964</v>
      </c>
      <c r="AL14" s="42">
        <f t="shared" si="28"/>
        <v>-23142.37549</v>
      </c>
      <c r="AM14" s="42">
        <f t="shared" si="29"/>
        <v>-34161.90728</v>
      </c>
      <c r="AN14" s="43">
        <f t="shared" si="5"/>
        <v>40994.31688</v>
      </c>
      <c r="AO14" s="44">
        <f t="shared" si="30"/>
        <v>0.2857142857</v>
      </c>
      <c r="AP14" s="44">
        <f t="shared" ref="AP14:AQ14" si="81">20/56</f>
        <v>0.3571428571</v>
      </c>
      <c r="AQ14" s="44">
        <f t="shared" si="81"/>
        <v>0.3571428571</v>
      </c>
      <c r="AR14" s="45">
        <f t="shared" si="32"/>
        <v>17528.24627</v>
      </c>
      <c r="AS14" s="45">
        <f t="shared" si="33"/>
        <v>21910.30784</v>
      </c>
      <c r="AT14" s="45">
        <f t="shared" si="34"/>
        <v>21910.30784</v>
      </c>
      <c r="AU14" s="61">
        <f t="shared" si="35"/>
        <v>61348.86194</v>
      </c>
      <c r="AV14" s="47">
        <v>0.7</v>
      </c>
      <c r="AW14" s="47">
        <v>0.2</v>
      </c>
      <c r="AX14" s="47">
        <v>0.1</v>
      </c>
      <c r="AY14" s="48">
        <f t="shared" si="36"/>
        <v>96263.98623</v>
      </c>
      <c r="AZ14" s="48">
        <f t="shared" si="37"/>
        <v>27503.99607</v>
      </c>
      <c r="BA14" s="48">
        <f t="shared" si="38"/>
        <v>13751.99803</v>
      </c>
      <c r="BB14" s="49">
        <f t="shared" si="39"/>
        <v>137519.9803</v>
      </c>
      <c r="BC14" s="50">
        <v>0.2</v>
      </c>
      <c r="BD14" s="50">
        <v>0.4</v>
      </c>
      <c r="BE14" s="50">
        <v>0.4</v>
      </c>
      <c r="BF14" s="51">
        <f t="shared" si="40"/>
        <v>28842.43884</v>
      </c>
      <c r="BG14" s="51">
        <f t="shared" si="41"/>
        <v>57684.87767</v>
      </c>
      <c r="BH14" s="51">
        <f t="shared" si="42"/>
        <v>57684.87767</v>
      </c>
      <c r="BI14" s="52">
        <f t="shared" si="43"/>
        <v>144212.1942</v>
      </c>
      <c r="BJ14" s="53">
        <v>0.8</v>
      </c>
      <c r="BK14" s="53">
        <v>0.2</v>
      </c>
      <c r="BL14" s="53">
        <v>0.0</v>
      </c>
      <c r="BM14" s="54">
        <f t="shared" si="44"/>
        <v>37627.47693</v>
      </c>
      <c r="BN14" s="54">
        <f t="shared" si="45"/>
        <v>9406.869232</v>
      </c>
      <c r="BO14" s="53">
        <f t="shared" si="46"/>
        <v>0</v>
      </c>
      <c r="BP14" s="55">
        <f t="shared" si="54"/>
        <v>47034.34616</v>
      </c>
      <c r="BQ14" s="56">
        <v>1.01</v>
      </c>
      <c r="BR14" s="56">
        <v>1.01</v>
      </c>
      <c r="BS14" s="56">
        <v>1.01</v>
      </c>
      <c r="BT14" s="56">
        <v>1.01</v>
      </c>
      <c r="BU14" s="56">
        <v>1.01</v>
      </c>
    </row>
    <row r="15" ht="15.75" customHeight="1">
      <c r="A15" s="25">
        <v>2036.0</v>
      </c>
      <c r="B15" s="1">
        <f t="shared" si="7"/>
        <v>261762.7517</v>
      </c>
      <c r="C15" s="26">
        <f t="shared" si="8"/>
        <v>1.09811853</v>
      </c>
      <c r="D15" s="27">
        <f t="shared" si="9"/>
        <v>421667.0678</v>
      </c>
      <c r="E15" s="28">
        <f t="shared" si="10"/>
        <v>-12.24491289</v>
      </c>
      <c r="F15" s="29">
        <f t="shared" si="11"/>
        <v>-32052.62091</v>
      </c>
      <c r="G15" s="28">
        <f t="shared" si="12"/>
        <v>-12.24491289</v>
      </c>
      <c r="H15" s="59">
        <f t="shared" si="47"/>
        <v>31454.19389</v>
      </c>
      <c r="I15" s="29">
        <f t="shared" si="13"/>
        <v>12270.76805</v>
      </c>
      <c r="J15" s="28">
        <f t="shared" si="14"/>
        <v>4.687744137</v>
      </c>
      <c r="K15" s="1">
        <f t="shared" si="15"/>
        <v>19781.85287</v>
      </c>
      <c r="L15" s="28">
        <f t="shared" si="16"/>
        <v>7.557168748</v>
      </c>
      <c r="M15" s="28">
        <f t="shared" si="48"/>
        <v>13022.71687</v>
      </c>
      <c r="N15" s="32">
        <f t="shared" si="17"/>
        <v>0</v>
      </c>
      <c r="O15" s="33">
        <v>0.2</v>
      </c>
      <c r="P15" s="33">
        <v>0.75</v>
      </c>
      <c r="Q15" s="33">
        <v>0.9</v>
      </c>
      <c r="R15" s="34">
        <f t="shared" si="49"/>
        <v>19916.63241</v>
      </c>
      <c r="S15" s="34">
        <f t="shared" si="18"/>
        <v>19916.63241</v>
      </c>
      <c r="T15" s="34">
        <f t="shared" si="19"/>
        <v>19916.63241</v>
      </c>
      <c r="U15" s="34">
        <f t="shared" si="20"/>
        <v>38644.90187</v>
      </c>
      <c r="V15" s="34">
        <f t="shared" ref="V15:W15" si="82">S15+(AH15-AD15)*P15</f>
        <v>79183.30793</v>
      </c>
      <c r="W15" s="34">
        <f t="shared" si="82"/>
        <v>55476.63772</v>
      </c>
      <c r="X15" s="35">
        <f t="shared" si="51"/>
        <v>173304.8475</v>
      </c>
      <c r="Y15" s="36">
        <f t="shared" si="2"/>
        <v>-12.24491289</v>
      </c>
      <c r="Z15" s="37">
        <v>0.237</v>
      </c>
      <c r="AA15" s="37">
        <v>0.237</v>
      </c>
      <c r="AB15" s="37">
        <v>0.237</v>
      </c>
      <c r="AC15" s="38">
        <f t="shared" ref="AC15:AE15" si="83">AG15*Z15</f>
        <v>24545.56942</v>
      </c>
      <c r="AD15" s="38">
        <f t="shared" si="83"/>
        <v>24545.56942</v>
      </c>
      <c r="AE15" s="38">
        <f t="shared" si="83"/>
        <v>12272.78471</v>
      </c>
      <c r="AF15" s="39">
        <f t="shared" si="23"/>
        <v>61363.92354</v>
      </c>
      <c r="AG15" s="40">
        <f t="shared" si="24"/>
        <v>103567.8034</v>
      </c>
      <c r="AH15" s="40">
        <f t="shared" si="25"/>
        <v>103567.8034</v>
      </c>
      <c r="AI15" s="40">
        <f t="shared" si="26"/>
        <v>51783.90172</v>
      </c>
      <c r="AJ15" s="41">
        <f t="shared" si="4"/>
        <v>258919.5086</v>
      </c>
      <c r="AK15" s="42">
        <f t="shared" si="27"/>
        <v>99257.47388</v>
      </c>
      <c r="AL15" s="42">
        <f t="shared" si="28"/>
        <v>-23397.911</v>
      </c>
      <c r="AM15" s="42">
        <f t="shared" si="29"/>
        <v>-34515.58223</v>
      </c>
      <c r="AN15" s="43">
        <f t="shared" si="5"/>
        <v>41343.98065</v>
      </c>
      <c r="AO15" s="44">
        <f t="shared" si="30"/>
        <v>0.2857142857</v>
      </c>
      <c r="AP15" s="44">
        <f t="shared" ref="AP15:AQ15" si="84">20/56</f>
        <v>0.3571428571</v>
      </c>
      <c r="AQ15" s="44">
        <f t="shared" si="84"/>
        <v>0.3571428571</v>
      </c>
      <c r="AR15" s="45">
        <f t="shared" si="32"/>
        <v>17703.52873</v>
      </c>
      <c r="AS15" s="45">
        <f t="shared" si="33"/>
        <v>22129.41091</v>
      </c>
      <c r="AT15" s="45">
        <f t="shared" si="34"/>
        <v>22129.41091</v>
      </c>
      <c r="AU15" s="61">
        <f t="shared" si="35"/>
        <v>61962.35056</v>
      </c>
      <c r="AV15" s="47">
        <v>0.7</v>
      </c>
      <c r="AW15" s="47">
        <v>0.2</v>
      </c>
      <c r="AX15" s="47">
        <v>0.1</v>
      </c>
      <c r="AY15" s="48">
        <f t="shared" si="36"/>
        <v>97226.62609</v>
      </c>
      <c r="AZ15" s="48">
        <f t="shared" si="37"/>
        <v>27779.03603</v>
      </c>
      <c r="BA15" s="48">
        <f t="shared" si="38"/>
        <v>13889.51801</v>
      </c>
      <c r="BB15" s="49">
        <f t="shared" si="39"/>
        <v>138895.1801</v>
      </c>
      <c r="BC15" s="50">
        <v>0.2</v>
      </c>
      <c r="BD15" s="50">
        <v>0.4</v>
      </c>
      <c r="BE15" s="50">
        <v>0.4</v>
      </c>
      <c r="BF15" s="51">
        <f t="shared" si="40"/>
        <v>29130.86322</v>
      </c>
      <c r="BG15" s="51">
        <f t="shared" si="41"/>
        <v>58261.72645</v>
      </c>
      <c r="BH15" s="51">
        <f t="shared" si="42"/>
        <v>58261.72645</v>
      </c>
      <c r="BI15" s="52">
        <f t="shared" si="43"/>
        <v>145654.3161</v>
      </c>
      <c r="BJ15" s="53">
        <v>0.8</v>
      </c>
      <c r="BK15" s="53">
        <v>0.2</v>
      </c>
      <c r="BL15" s="53">
        <v>0.0</v>
      </c>
      <c r="BM15" s="54">
        <f t="shared" si="44"/>
        <v>38003.7517</v>
      </c>
      <c r="BN15" s="54">
        <f t="shared" si="45"/>
        <v>9500.937924</v>
      </c>
      <c r="BO15" s="53">
        <f t="shared" si="46"/>
        <v>0</v>
      </c>
      <c r="BP15" s="55">
        <f t="shared" si="54"/>
        <v>47504.68962</v>
      </c>
      <c r="BQ15" s="56">
        <v>1.01</v>
      </c>
      <c r="BR15" s="56">
        <v>1.01</v>
      </c>
      <c r="BS15" s="56">
        <v>1.01</v>
      </c>
      <c r="BT15" s="56">
        <v>1.01</v>
      </c>
      <c r="BU15" s="56">
        <v>1.01</v>
      </c>
    </row>
    <row r="16" ht="15.75" customHeight="1">
      <c r="A16" s="25">
        <v>2037.0</v>
      </c>
      <c r="B16" s="1">
        <f t="shared" si="7"/>
        <v>264634.2977</v>
      </c>
      <c r="C16" s="26">
        <f t="shared" si="8"/>
        <v>1.097003277</v>
      </c>
      <c r="D16" s="27">
        <f t="shared" si="9"/>
        <v>425995.157</v>
      </c>
      <c r="E16" s="28">
        <f t="shared" si="10"/>
        <v>-12.21041189</v>
      </c>
      <c r="F16" s="29">
        <f t="shared" si="11"/>
        <v>-32312.93774</v>
      </c>
      <c r="G16" s="28">
        <f t="shared" si="12"/>
        <v>-12.21041189</v>
      </c>
      <c r="H16" s="59">
        <f t="shared" si="47"/>
        <v>31768.73583</v>
      </c>
      <c r="I16" s="29">
        <f t="shared" si="13"/>
        <v>12333.26635</v>
      </c>
      <c r="J16" s="28">
        <f t="shared" si="14"/>
        <v>4.660494295</v>
      </c>
      <c r="K16" s="1">
        <f t="shared" si="15"/>
        <v>19979.67139</v>
      </c>
      <c r="L16" s="28">
        <f t="shared" si="16"/>
        <v>7.549917592</v>
      </c>
      <c r="M16" s="28">
        <f t="shared" si="48"/>
        <v>13152.94404</v>
      </c>
      <c r="N16" s="32">
        <f t="shared" si="17"/>
        <v>0</v>
      </c>
      <c r="O16" s="33">
        <v>0.2</v>
      </c>
      <c r="P16" s="33">
        <v>0.75</v>
      </c>
      <c r="Q16" s="33">
        <v>0.9</v>
      </c>
      <c r="R16" s="34">
        <f t="shared" si="49"/>
        <v>20115.79873</v>
      </c>
      <c r="S16" s="34">
        <f t="shared" si="18"/>
        <v>20115.79873</v>
      </c>
      <c r="T16" s="34">
        <f t="shared" si="19"/>
        <v>20115.79873</v>
      </c>
      <c r="U16" s="34">
        <f t="shared" si="20"/>
        <v>39049.72679</v>
      </c>
      <c r="V16" s="34">
        <f t="shared" ref="V16:W16" si="85">S16+(AH16-AD16)*P16</f>
        <v>80033.2926</v>
      </c>
      <c r="W16" s="34">
        <f t="shared" si="85"/>
        <v>56066.29505</v>
      </c>
      <c r="X16" s="35">
        <f t="shared" si="51"/>
        <v>175149.3144</v>
      </c>
      <c r="Y16" s="36">
        <f t="shared" si="2"/>
        <v>-12.21041189</v>
      </c>
      <c r="Z16" s="37">
        <v>0.237</v>
      </c>
      <c r="AA16" s="37">
        <v>0.237</v>
      </c>
      <c r="AB16" s="37">
        <v>0.237</v>
      </c>
      <c r="AC16" s="38">
        <f t="shared" ref="AC16:AE16" si="86">AG16*Z16</f>
        <v>24815.10886</v>
      </c>
      <c r="AD16" s="38">
        <f t="shared" si="86"/>
        <v>24815.10886</v>
      </c>
      <c r="AE16" s="38">
        <f t="shared" si="86"/>
        <v>12407.55443</v>
      </c>
      <c r="AF16" s="39">
        <f t="shared" si="23"/>
        <v>62037.77215</v>
      </c>
      <c r="AG16" s="40">
        <f t="shared" si="24"/>
        <v>104705.1007</v>
      </c>
      <c r="AH16" s="40">
        <f t="shared" si="25"/>
        <v>104705.1007</v>
      </c>
      <c r="AI16" s="40">
        <f t="shared" si="26"/>
        <v>52352.55034</v>
      </c>
      <c r="AJ16" s="41">
        <f t="shared" si="4"/>
        <v>261762.7517</v>
      </c>
      <c r="AK16" s="42">
        <f t="shared" si="27"/>
        <v>100225.9649</v>
      </c>
      <c r="AL16" s="42">
        <f t="shared" si="28"/>
        <v>-23655.97386</v>
      </c>
      <c r="AM16" s="42">
        <f t="shared" si="29"/>
        <v>-34872.77993</v>
      </c>
      <c r="AN16" s="43">
        <f t="shared" si="5"/>
        <v>41697.21108</v>
      </c>
      <c r="AO16" s="44">
        <f t="shared" si="30"/>
        <v>0.2857142857</v>
      </c>
      <c r="AP16" s="44">
        <f t="shared" ref="AP16:AQ16" si="87">20/56</f>
        <v>0.3571428571</v>
      </c>
      <c r="AQ16" s="44">
        <f t="shared" si="87"/>
        <v>0.3571428571</v>
      </c>
      <c r="AR16" s="45">
        <f t="shared" si="32"/>
        <v>17880.56402</v>
      </c>
      <c r="AS16" s="45">
        <f t="shared" si="33"/>
        <v>22350.70502</v>
      </c>
      <c r="AT16" s="45">
        <f t="shared" si="34"/>
        <v>22350.70502</v>
      </c>
      <c r="AU16" s="61">
        <f t="shared" si="35"/>
        <v>62581.97407</v>
      </c>
      <c r="AV16" s="47">
        <v>0.7</v>
      </c>
      <c r="AW16" s="47">
        <v>0.2</v>
      </c>
      <c r="AX16" s="47">
        <v>0.1</v>
      </c>
      <c r="AY16" s="48">
        <f t="shared" si="36"/>
        <v>98198.89235</v>
      </c>
      <c r="AZ16" s="48">
        <f t="shared" si="37"/>
        <v>28056.82639</v>
      </c>
      <c r="BA16" s="48">
        <f t="shared" si="38"/>
        <v>14028.41319</v>
      </c>
      <c r="BB16" s="49">
        <f t="shared" si="39"/>
        <v>140284.1319</v>
      </c>
      <c r="BC16" s="50">
        <v>0.2</v>
      </c>
      <c r="BD16" s="50">
        <v>0.4</v>
      </c>
      <c r="BE16" s="50">
        <v>0.4</v>
      </c>
      <c r="BF16" s="51">
        <f t="shared" si="40"/>
        <v>29422.17186</v>
      </c>
      <c r="BG16" s="51">
        <f t="shared" si="41"/>
        <v>58844.34371</v>
      </c>
      <c r="BH16" s="51">
        <f t="shared" si="42"/>
        <v>58844.34371</v>
      </c>
      <c r="BI16" s="52">
        <f t="shared" si="43"/>
        <v>147110.8593</v>
      </c>
      <c r="BJ16" s="53">
        <v>0.8</v>
      </c>
      <c r="BK16" s="53">
        <v>0.2</v>
      </c>
      <c r="BL16" s="53">
        <v>0.0</v>
      </c>
      <c r="BM16" s="54">
        <f t="shared" si="44"/>
        <v>38383.78921</v>
      </c>
      <c r="BN16" s="54">
        <f t="shared" si="45"/>
        <v>9595.947303</v>
      </c>
      <c r="BO16" s="53">
        <f t="shared" si="46"/>
        <v>0</v>
      </c>
      <c r="BP16" s="55">
        <f t="shared" ref="BP16:BP17" si="91">BP15*BQ16</f>
        <v>47979.73652</v>
      </c>
      <c r="BQ16" s="56">
        <v>1.01</v>
      </c>
      <c r="BR16" s="56">
        <v>1.01</v>
      </c>
      <c r="BS16" s="56">
        <v>1.01</v>
      </c>
      <c r="BT16" s="56">
        <v>1.01</v>
      </c>
      <c r="BU16" s="56">
        <v>1.01</v>
      </c>
    </row>
    <row r="17" ht="15.75" customHeight="1">
      <c r="A17" s="25">
        <v>2038.0</v>
      </c>
      <c r="B17" s="1">
        <f t="shared" si="7"/>
        <v>267534.5023</v>
      </c>
      <c r="C17" s="26">
        <f t="shared" si="8"/>
        <v>1.095929222</v>
      </c>
      <c r="D17" s="27">
        <f t="shared" si="9"/>
        <v>430366.4701</v>
      </c>
      <c r="E17" s="28">
        <f t="shared" si="10"/>
        <v>-12.17633171</v>
      </c>
      <c r="F17" s="29">
        <f t="shared" si="11"/>
        <v>-32575.88845</v>
      </c>
      <c r="G17" s="28">
        <f t="shared" si="12"/>
        <v>-12.17633171</v>
      </c>
      <c r="H17" s="59">
        <f t="shared" si="47"/>
        <v>32086.42319</v>
      </c>
      <c r="I17" s="29">
        <f t="shared" si="13"/>
        <v>12396.42034</v>
      </c>
      <c r="J17" s="28">
        <f t="shared" si="14"/>
        <v>4.633578186</v>
      </c>
      <c r="K17" s="1">
        <f t="shared" si="15"/>
        <v>20179.46811</v>
      </c>
      <c r="L17" s="28">
        <f t="shared" si="16"/>
        <v>7.542753528</v>
      </c>
      <c r="M17" s="28">
        <f t="shared" si="48"/>
        <v>13284.47348</v>
      </c>
      <c r="N17" s="32">
        <f t="shared" si="17"/>
        <v>0</v>
      </c>
      <c r="O17" s="33">
        <v>0.2</v>
      </c>
      <c r="P17" s="33">
        <v>0.75</v>
      </c>
      <c r="Q17" s="33">
        <v>0.9</v>
      </c>
      <c r="R17" s="34">
        <f t="shared" si="49"/>
        <v>20316.95672</v>
      </c>
      <c r="S17" s="34">
        <f t="shared" si="18"/>
        <v>20316.95672</v>
      </c>
      <c r="T17" s="34">
        <f t="shared" si="19"/>
        <v>20316.95672</v>
      </c>
      <c r="U17" s="34">
        <f t="shared" si="20"/>
        <v>39458.59059</v>
      </c>
      <c r="V17" s="34">
        <f t="shared" ref="V17:W17" si="88">S17+(AH17-AD17)*P17</f>
        <v>80891.74746</v>
      </c>
      <c r="W17" s="34">
        <f t="shared" si="88"/>
        <v>56661.83116</v>
      </c>
      <c r="X17" s="35">
        <f t="shared" si="51"/>
        <v>177012.1692</v>
      </c>
      <c r="Y17" s="36">
        <f t="shared" si="2"/>
        <v>-12.17633171</v>
      </c>
      <c r="Z17" s="37">
        <v>0.237</v>
      </c>
      <c r="AA17" s="37">
        <v>0.237</v>
      </c>
      <c r="AB17" s="37">
        <v>0.237</v>
      </c>
      <c r="AC17" s="38">
        <f t="shared" ref="AC17:AE17" si="89">AG17*Z17</f>
        <v>25087.33142</v>
      </c>
      <c r="AD17" s="38">
        <f t="shared" si="89"/>
        <v>25087.33142</v>
      </c>
      <c r="AE17" s="38">
        <f t="shared" si="89"/>
        <v>12543.66571</v>
      </c>
      <c r="AF17" s="39">
        <f t="shared" si="23"/>
        <v>62718.32855</v>
      </c>
      <c r="AG17" s="40">
        <f t="shared" si="24"/>
        <v>105853.7191</v>
      </c>
      <c r="AH17" s="40">
        <f t="shared" si="25"/>
        <v>105853.7191</v>
      </c>
      <c r="AI17" s="40">
        <f t="shared" si="26"/>
        <v>52926.85953</v>
      </c>
      <c r="AJ17" s="41">
        <f t="shared" si="4"/>
        <v>264634.2977</v>
      </c>
      <c r="AK17" s="42">
        <f t="shared" si="27"/>
        <v>101204.153</v>
      </c>
      <c r="AL17" s="42">
        <f t="shared" si="28"/>
        <v>-23916.60507</v>
      </c>
      <c r="AM17" s="42">
        <f t="shared" si="29"/>
        <v>-35233.54346</v>
      </c>
      <c r="AN17" s="43">
        <f t="shared" si="5"/>
        <v>42054.00451</v>
      </c>
      <c r="AO17" s="44">
        <f t="shared" si="30"/>
        <v>0.2857142857</v>
      </c>
      <c r="AP17" s="44">
        <f t="shared" ref="AP17:AQ17" si="90">20/56</f>
        <v>0.3571428571</v>
      </c>
      <c r="AQ17" s="44">
        <f t="shared" si="90"/>
        <v>0.3571428571</v>
      </c>
      <c r="AR17" s="45">
        <f t="shared" si="32"/>
        <v>18059.36966</v>
      </c>
      <c r="AS17" s="45">
        <f t="shared" si="33"/>
        <v>22574.21207</v>
      </c>
      <c r="AT17" s="45">
        <f t="shared" si="34"/>
        <v>22574.21207</v>
      </c>
      <c r="AU17" s="61">
        <f t="shared" si="35"/>
        <v>63207.79381</v>
      </c>
      <c r="AV17" s="47">
        <v>0.7</v>
      </c>
      <c r="AW17" s="47">
        <v>0.2</v>
      </c>
      <c r="AX17" s="47">
        <v>0.1</v>
      </c>
      <c r="AY17" s="48">
        <f t="shared" si="36"/>
        <v>99180.88128</v>
      </c>
      <c r="AZ17" s="48">
        <f t="shared" si="37"/>
        <v>28337.39465</v>
      </c>
      <c r="BA17" s="48">
        <f t="shared" si="38"/>
        <v>14168.69733</v>
      </c>
      <c r="BB17" s="49">
        <f t="shared" si="39"/>
        <v>141686.9733</v>
      </c>
      <c r="BC17" s="50">
        <v>0.2</v>
      </c>
      <c r="BD17" s="50">
        <v>0.4</v>
      </c>
      <c r="BE17" s="50">
        <v>0.4</v>
      </c>
      <c r="BF17" s="51">
        <f t="shared" si="40"/>
        <v>29716.39358</v>
      </c>
      <c r="BG17" s="51">
        <f t="shared" si="41"/>
        <v>59432.78715</v>
      </c>
      <c r="BH17" s="51">
        <f t="shared" si="42"/>
        <v>59432.78715</v>
      </c>
      <c r="BI17" s="52">
        <f t="shared" si="43"/>
        <v>148581.9679</v>
      </c>
      <c r="BJ17" s="53">
        <v>0.8</v>
      </c>
      <c r="BK17" s="53">
        <v>0.2</v>
      </c>
      <c r="BL17" s="53">
        <v>0.0</v>
      </c>
      <c r="BM17" s="54">
        <f t="shared" si="44"/>
        <v>38767.62711</v>
      </c>
      <c r="BN17" s="54">
        <f t="shared" si="45"/>
        <v>9691.906776</v>
      </c>
      <c r="BO17" s="53">
        <f t="shared" si="46"/>
        <v>0</v>
      </c>
      <c r="BP17" s="55">
        <f t="shared" si="91"/>
        <v>48459.53388</v>
      </c>
      <c r="BQ17" s="56">
        <v>1.01</v>
      </c>
      <c r="BR17" s="56">
        <v>1.01</v>
      </c>
      <c r="BS17" s="56">
        <v>1.01</v>
      </c>
      <c r="BT17" s="56">
        <v>1.01</v>
      </c>
      <c r="BU17" s="56">
        <v>1.01</v>
      </c>
    </row>
    <row r="18" ht="15.75" customHeight="1">
      <c r="A18" s="25">
        <v>2039.0</v>
      </c>
      <c r="B18" s="1">
        <f t="shared" si="7"/>
        <v>270463.684</v>
      </c>
      <c r="C18" s="26">
        <f t="shared" si="8"/>
        <v>1.094879987</v>
      </c>
      <c r="D18" s="27">
        <f t="shared" si="9"/>
        <v>434781.4716</v>
      </c>
      <c r="E18" s="28">
        <f t="shared" si="10"/>
        <v>-12.14265873</v>
      </c>
      <c r="F18" s="29">
        <f t="shared" si="11"/>
        <v>-32841.48213</v>
      </c>
      <c r="G18" s="28">
        <f t="shared" si="12"/>
        <v>-12.14265873</v>
      </c>
      <c r="H18" s="59">
        <f t="shared" si="47"/>
        <v>32407.28742</v>
      </c>
      <c r="I18" s="29">
        <f t="shared" si="13"/>
        <v>12460.21934</v>
      </c>
      <c r="J18" s="28">
        <f t="shared" si="14"/>
        <v>4.606984255</v>
      </c>
      <c r="K18" s="1">
        <f t="shared" si="15"/>
        <v>20381.26279</v>
      </c>
      <c r="L18" s="28">
        <f t="shared" si="16"/>
        <v>7.535674471</v>
      </c>
      <c r="M18" s="28">
        <f t="shared" si="48"/>
        <v>13417.31822</v>
      </c>
      <c r="N18" s="32">
        <f t="shared" si="17"/>
        <v>0</v>
      </c>
      <c r="O18" s="33">
        <v>0.2</v>
      </c>
      <c r="P18" s="33">
        <v>0.75</v>
      </c>
      <c r="Q18" s="33">
        <v>0.9</v>
      </c>
      <c r="R18" s="34">
        <f t="shared" si="49"/>
        <v>20520.12629</v>
      </c>
      <c r="S18" s="34">
        <f t="shared" si="18"/>
        <v>20520.12629</v>
      </c>
      <c r="T18" s="34">
        <f t="shared" si="19"/>
        <v>20520.12629</v>
      </c>
      <c r="U18" s="34">
        <f t="shared" si="20"/>
        <v>39871.53892</v>
      </c>
      <c r="V18" s="34">
        <f t="shared" ref="V18:W18" si="92">S18+(AH18-AD18)*P18</f>
        <v>81758.77386</v>
      </c>
      <c r="W18" s="34">
        <f t="shared" si="92"/>
        <v>57263.31483</v>
      </c>
      <c r="X18" s="35">
        <f t="shared" si="51"/>
        <v>178893.6276</v>
      </c>
      <c r="Y18" s="36">
        <f t="shared" si="2"/>
        <v>-12.14265873</v>
      </c>
      <c r="Z18" s="37">
        <v>0.237</v>
      </c>
      <c r="AA18" s="37">
        <v>0.237</v>
      </c>
      <c r="AB18" s="37">
        <v>0.237</v>
      </c>
      <c r="AC18" s="38">
        <f t="shared" ref="AC18:AE18" si="93">AG18*Z18</f>
        <v>25362.27082</v>
      </c>
      <c r="AD18" s="38">
        <f t="shared" si="93"/>
        <v>25362.27082</v>
      </c>
      <c r="AE18" s="38">
        <f t="shared" si="93"/>
        <v>12681.13541</v>
      </c>
      <c r="AF18" s="39">
        <f t="shared" si="23"/>
        <v>63405.67704</v>
      </c>
      <c r="AG18" s="40">
        <f t="shared" si="24"/>
        <v>107013.8009</v>
      </c>
      <c r="AH18" s="40">
        <f t="shared" si="25"/>
        <v>107013.8009</v>
      </c>
      <c r="AI18" s="40">
        <f t="shared" si="26"/>
        <v>53506.90045</v>
      </c>
      <c r="AJ18" s="41">
        <f t="shared" si="4"/>
        <v>267534.5023</v>
      </c>
      <c r="AK18" s="42">
        <f t="shared" si="27"/>
        <v>102192.1285</v>
      </c>
      <c r="AL18" s="42">
        <f t="shared" si="28"/>
        <v>-24179.8372</v>
      </c>
      <c r="AM18" s="42">
        <f t="shared" si="29"/>
        <v>-35597.91194</v>
      </c>
      <c r="AN18" s="43">
        <f t="shared" si="5"/>
        <v>42414.37935</v>
      </c>
      <c r="AO18" s="44">
        <f t="shared" si="30"/>
        <v>0.2857142857</v>
      </c>
      <c r="AP18" s="44">
        <f t="shared" ref="AP18:AQ18" si="94">20/56</f>
        <v>0.3571428571</v>
      </c>
      <c r="AQ18" s="44">
        <f t="shared" si="94"/>
        <v>0.3571428571</v>
      </c>
      <c r="AR18" s="45">
        <f t="shared" si="32"/>
        <v>18239.96336</v>
      </c>
      <c r="AS18" s="45">
        <f t="shared" si="33"/>
        <v>22799.95419</v>
      </c>
      <c r="AT18" s="45">
        <f t="shared" si="34"/>
        <v>22799.95419</v>
      </c>
      <c r="AU18" s="61">
        <f t="shared" si="35"/>
        <v>63839.87174</v>
      </c>
      <c r="AV18" s="47">
        <v>0.7</v>
      </c>
      <c r="AW18" s="47">
        <v>0.2</v>
      </c>
      <c r="AX18" s="47">
        <v>0.1</v>
      </c>
      <c r="AY18" s="48">
        <f t="shared" si="36"/>
        <v>100172.6901</v>
      </c>
      <c r="AZ18" s="48">
        <f t="shared" si="37"/>
        <v>28620.7686</v>
      </c>
      <c r="BA18" s="48">
        <f t="shared" si="38"/>
        <v>14310.3843</v>
      </c>
      <c r="BB18" s="49">
        <f t="shared" si="39"/>
        <v>143103.843</v>
      </c>
      <c r="BC18" s="50">
        <v>0.2</v>
      </c>
      <c r="BD18" s="50">
        <v>0.4</v>
      </c>
      <c r="BE18" s="50">
        <v>0.4</v>
      </c>
      <c r="BF18" s="51">
        <f t="shared" si="40"/>
        <v>30013.55751</v>
      </c>
      <c r="BG18" s="51">
        <f t="shared" si="41"/>
        <v>60027.11502</v>
      </c>
      <c r="BH18" s="51">
        <f t="shared" si="42"/>
        <v>60027.11502</v>
      </c>
      <c r="BI18" s="52">
        <f t="shared" si="43"/>
        <v>150067.7876</v>
      </c>
      <c r="BJ18" s="53">
        <v>0.8</v>
      </c>
      <c r="BK18" s="53">
        <v>0.2</v>
      </c>
      <c r="BL18" s="53">
        <v>0.0</v>
      </c>
      <c r="BM18" s="54">
        <f t="shared" si="44"/>
        <v>39155.30338</v>
      </c>
      <c r="BN18" s="54">
        <f t="shared" si="45"/>
        <v>9788.825844</v>
      </c>
      <c r="BO18" s="53">
        <f t="shared" si="46"/>
        <v>0</v>
      </c>
      <c r="BP18" s="55">
        <f t="shared" ref="BP18:BP20" si="98">BP17*BQ16</f>
        <v>48944.12922</v>
      </c>
      <c r="BQ18" s="56">
        <v>1.01</v>
      </c>
      <c r="BR18" s="56">
        <v>1.01</v>
      </c>
      <c r="BS18" s="56">
        <v>1.01</v>
      </c>
      <c r="BT18" s="56">
        <v>1.01</v>
      </c>
      <c r="BU18" s="56">
        <v>1.01</v>
      </c>
    </row>
    <row r="19" ht="15.75" customHeight="1">
      <c r="A19" s="25">
        <v>2040.0</v>
      </c>
      <c r="B19" s="1">
        <f t="shared" si="7"/>
        <v>273422.1466</v>
      </c>
      <c r="C19" s="26">
        <f t="shared" si="8"/>
        <v>1.093848375</v>
      </c>
      <c r="D19" s="27">
        <f t="shared" si="9"/>
        <v>439240.612</v>
      </c>
      <c r="E19" s="28">
        <f t="shared" si="10"/>
        <v>-12.10938399</v>
      </c>
      <c r="F19" s="29">
        <f t="shared" si="11"/>
        <v>-33109.73765</v>
      </c>
      <c r="G19" s="28">
        <f t="shared" si="12"/>
        <v>-12.10938399</v>
      </c>
      <c r="H19" s="59">
        <f t="shared" si="47"/>
        <v>32731.36029</v>
      </c>
      <c r="I19" s="29">
        <f t="shared" si="13"/>
        <v>12524.66223</v>
      </c>
      <c r="J19" s="28">
        <f t="shared" si="14"/>
        <v>4.580705107</v>
      </c>
      <c r="K19" s="1">
        <f t="shared" si="15"/>
        <v>20585.07542</v>
      </c>
      <c r="L19" s="28">
        <f t="shared" si="16"/>
        <v>7.528678885</v>
      </c>
      <c r="M19" s="28">
        <f t="shared" si="48"/>
        <v>13551.4914</v>
      </c>
      <c r="N19" s="32">
        <f t="shared" si="17"/>
        <v>0</v>
      </c>
      <c r="O19" s="33">
        <v>0.2</v>
      </c>
      <c r="P19" s="33">
        <v>0.75</v>
      </c>
      <c r="Q19" s="33">
        <v>0.9</v>
      </c>
      <c r="R19" s="34">
        <f t="shared" si="49"/>
        <v>20725.32755</v>
      </c>
      <c r="S19" s="34">
        <f t="shared" si="18"/>
        <v>20725.32755</v>
      </c>
      <c r="T19" s="34">
        <f t="shared" si="19"/>
        <v>20725.32755</v>
      </c>
      <c r="U19" s="34">
        <f t="shared" si="20"/>
        <v>40288.61493</v>
      </c>
      <c r="V19" s="34">
        <f t="shared" ref="V19:W19" si="95">S19+(AH19-AD19)*P19</f>
        <v>82634.46482</v>
      </c>
      <c r="W19" s="34">
        <f t="shared" si="95"/>
        <v>57870.80991</v>
      </c>
      <c r="X19" s="35">
        <f t="shared" si="51"/>
        <v>180793.8896</v>
      </c>
      <c r="Y19" s="36">
        <f t="shared" si="2"/>
        <v>-12.10938399</v>
      </c>
      <c r="Z19" s="37">
        <v>0.237</v>
      </c>
      <c r="AA19" s="37">
        <v>0.237</v>
      </c>
      <c r="AB19" s="37">
        <v>0.237</v>
      </c>
      <c r="AC19" s="38">
        <f t="shared" ref="AC19:AE19" si="96">AG19*Z19</f>
        <v>25639.95724</v>
      </c>
      <c r="AD19" s="38">
        <f t="shared" si="96"/>
        <v>25639.95724</v>
      </c>
      <c r="AE19" s="38">
        <f t="shared" si="96"/>
        <v>12819.97862</v>
      </c>
      <c r="AF19" s="39">
        <f t="shared" si="23"/>
        <v>64099.89311</v>
      </c>
      <c r="AG19" s="40">
        <f t="shared" si="24"/>
        <v>108185.4736</v>
      </c>
      <c r="AH19" s="40">
        <f t="shared" si="25"/>
        <v>108185.4736</v>
      </c>
      <c r="AI19" s="40">
        <f t="shared" si="26"/>
        <v>54092.7368</v>
      </c>
      <c r="AJ19" s="41">
        <f t="shared" si="4"/>
        <v>270463.684</v>
      </c>
      <c r="AK19" s="42">
        <f t="shared" si="27"/>
        <v>103189.9861</v>
      </c>
      <c r="AL19" s="42">
        <f t="shared" si="28"/>
        <v>-24445.69929</v>
      </c>
      <c r="AM19" s="42">
        <f t="shared" si="29"/>
        <v>-35965.92292</v>
      </c>
      <c r="AN19" s="43">
        <f t="shared" si="5"/>
        <v>42778.36385</v>
      </c>
      <c r="AO19" s="44">
        <f t="shared" si="30"/>
        <v>0.2857142857</v>
      </c>
      <c r="AP19" s="44">
        <f t="shared" ref="AP19:AQ19" si="97">20/56</f>
        <v>0.3571428571</v>
      </c>
      <c r="AQ19" s="44">
        <f t="shared" si="97"/>
        <v>0.3571428571</v>
      </c>
      <c r="AR19" s="45">
        <f t="shared" si="32"/>
        <v>18422.36299</v>
      </c>
      <c r="AS19" s="45">
        <f t="shared" si="33"/>
        <v>23027.95374</v>
      </c>
      <c r="AT19" s="45">
        <f t="shared" si="34"/>
        <v>23027.95374</v>
      </c>
      <c r="AU19" s="61">
        <f t="shared" si="35"/>
        <v>64478.27046</v>
      </c>
      <c r="AV19" s="47">
        <v>0.7</v>
      </c>
      <c r="AW19" s="47">
        <v>0.2</v>
      </c>
      <c r="AX19" s="47">
        <v>0.1</v>
      </c>
      <c r="AY19" s="48">
        <f t="shared" si="36"/>
        <v>101174.417</v>
      </c>
      <c r="AZ19" s="48">
        <f t="shared" si="37"/>
        <v>28906.97628</v>
      </c>
      <c r="BA19" s="48">
        <f t="shared" si="38"/>
        <v>14453.48814</v>
      </c>
      <c r="BB19" s="49">
        <f t="shared" si="39"/>
        <v>144534.8814</v>
      </c>
      <c r="BC19" s="50">
        <v>0.2</v>
      </c>
      <c r="BD19" s="50">
        <v>0.4</v>
      </c>
      <c r="BE19" s="50">
        <v>0.4</v>
      </c>
      <c r="BF19" s="51">
        <f t="shared" si="40"/>
        <v>30313.69309</v>
      </c>
      <c r="BG19" s="51">
        <f t="shared" si="41"/>
        <v>60627.38617</v>
      </c>
      <c r="BH19" s="51">
        <f t="shared" si="42"/>
        <v>60627.38617</v>
      </c>
      <c r="BI19" s="52">
        <f t="shared" si="43"/>
        <v>151568.4654</v>
      </c>
      <c r="BJ19" s="53">
        <v>0.8</v>
      </c>
      <c r="BK19" s="53">
        <v>0.2</v>
      </c>
      <c r="BL19" s="53">
        <v>0.0</v>
      </c>
      <c r="BM19" s="54">
        <f t="shared" si="44"/>
        <v>39546.85641</v>
      </c>
      <c r="BN19" s="54">
        <f t="shared" si="45"/>
        <v>9886.714103</v>
      </c>
      <c r="BO19" s="53">
        <f t="shared" si="46"/>
        <v>0</v>
      </c>
      <c r="BP19" s="55">
        <f t="shared" si="98"/>
        <v>49433.57051</v>
      </c>
      <c r="BQ19" s="56">
        <v>1.01</v>
      </c>
      <c r="BR19" s="56">
        <v>1.01</v>
      </c>
      <c r="BS19" s="56">
        <v>1.01</v>
      </c>
      <c r="BT19" s="56">
        <v>1.01</v>
      </c>
      <c r="BU19" s="56">
        <v>1.01</v>
      </c>
    </row>
    <row r="20" ht="15.75" customHeight="1">
      <c r="A20" s="25">
        <v>2041.0</v>
      </c>
      <c r="B20" s="1">
        <f t="shared" si="7"/>
        <v>276410.189</v>
      </c>
      <c r="C20" s="26">
        <f t="shared" si="8"/>
        <v>1.09283117</v>
      </c>
      <c r="D20" s="27">
        <f t="shared" si="9"/>
        <v>443744.3391</v>
      </c>
      <c r="E20" s="28">
        <f t="shared" si="10"/>
        <v>-12.07650066</v>
      </c>
      <c r="F20" s="29">
        <f t="shared" si="11"/>
        <v>-33380.67832</v>
      </c>
      <c r="G20" s="28">
        <f t="shared" si="12"/>
        <v>-12.07650066</v>
      </c>
      <c r="H20" s="59">
        <f t="shared" si="47"/>
        <v>33058.6739</v>
      </c>
      <c r="I20" s="29">
        <f t="shared" si="13"/>
        <v>12589.75215</v>
      </c>
      <c r="J20" s="28">
        <f t="shared" si="14"/>
        <v>4.554735189</v>
      </c>
      <c r="K20" s="1">
        <f t="shared" si="15"/>
        <v>20790.92617</v>
      </c>
      <c r="L20" s="28">
        <f t="shared" si="16"/>
        <v>7.521765476</v>
      </c>
      <c r="M20" s="28">
        <f t="shared" si="48"/>
        <v>13687.00631</v>
      </c>
      <c r="N20" s="32">
        <f t="shared" si="17"/>
        <v>0</v>
      </c>
      <c r="O20" s="33">
        <v>0.2</v>
      </c>
      <c r="P20" s="33">
        <v>0.75</v>
      </c>
      <c r="Q20" s="33">
        <v>0.9</v>
      </c>
      <c r="R20" s="34">
        <f t="shared" si="49"/>
        <v>20932.58082</v>
      </c>
      <c r="S20" s="34">
        <f t="shared" si="18"/>
        <v>20932.58082</v>
      </c>
      <c r="T20" s="34">
        <f t="shared" si="19"/>
        <v>20932.58082</v>
      </c>
      <c r="U20" s="34">
        <f t="shared" si="20"/>
        <v>40709.8609</v>
      </c>
      <c r="V20" s="34">
        <f t="shared" ref="V20:W20" si="99">S20+(AH20-AD20)*P20</f>
        <v>83518.91018</v>
      </c>
      <c r="W20" s="34">
        <f t="shared" si="99"/>
        <v>58484.37844</v>
      </c>
      <c r="X20" s="35">
        <f t="shared" si="51"/>
        <v>182713.1495</v>
      </c>
      <c r="Y20" s="36">
        <f t="shared" si="2"/>
        <v>-12.07650066</v>
      </c>
      <c r="Z20" s="37">
        <v>0.237</v>
      </c>
      <c r="AA20" s="37">
        <v>0.237</v>
      </c>
      <c r="AB20" s="37">
        <v>0.237</v>
      </c>
      <c r="AC20" s="38">
        <f t="shared" ref="AC20:AE20" si="100">AG20*Z20</f>
        <v>25920.4195</v>
      </c>
      <c r="AD20" s="38">
        <f t="shared" si="100"/>
        <v>25920.4195</v>
      </c>
      <c r="AE20" s="38">
        <f t="shared" si="100"/>
        <v>12960.20975</v>
      </c>
      <c r="AF20" s="39">
        <f t="shared" si="23"/>
        <v>64801.04875</v>
      </c>
      <c r="AG20" s="40">
        <f t="shared" si="24"/>
        <v>109368.8586</v>
      </c>
      <c r="AH20" s="40">
        <f t="shared" si="25"/>
        <v>109368.8586</v>
      </c>
      <c r="AI20" s="40">
        <f t="shared" si="26"/>
        <v>54684.42932</v>
      </c>
      <c r="AJ20" s="41">
        <f t="shared" si="4"/>
        <v>273422.1466</v>
      </c>
      <c r="AK20" s="42">
        <f t="shared" si="27"/>
        <v>104197.8232</v>
      </c>
      <c r="AL20" s="42">
        <f t="shared" si="28"/>
        <v>-24714.21897</v>
      </c>
      <c r="AM20" s="42">
        <f t="shared" si="29"/>
        <v>-36337.61349</v>
      </c>
      <c r="AN20" s="43">
        <f t="shared" si="5"/>
        <v>43145.99078</v>
      </c>
      <c r="AO20" s="44">
        <f t="shared" si="30"/>
        <v>0.2857142857</v>
      </c>
      <c r="AP20" s="44">
        <f t="shared" ref="AP20:AQ20" si="101">20/56</f>
        <v>0.3571428571</v>
      </c>
      <c r="AQ20" s="44">
        <f t="shared" si="101"/>
        <v>0.3571428571</v>
      </c>
      <c r="AR20" s="45">
        <f t="shared" si="32"/>
        <v>18606.58662</v>
      </c>
      <c r="AS20" s="45">
        <f t="shared" si="33"/>
        <v>23258.23327</v>
      </c>
      <c r="AT20" s="45">
        <f t="shared" si="34"/>
        <v>23258.23327</v>
      </c>
      <c r="AU20" s="61">
        <f t="shared" si="35"/>
        <v>65123.05317</v>
      </c>
      <c r="AV20" s="47">
        <v>0.7</v>
      </c>
      <c r="AW20" s="47">
        <v>0.2</v>
      </c>
      <c r="AX20" s="47">
        <v>0.1</v>
      </c>
      <c r="AY20" s="48">
        <f t="shared" si="36"/>
        <v>102186.1612</v>
      </c>
      <c r="AZ20" s="48">
        <f t="shared" si="37"/>
        <v>29196.04605</v>
      </c>
      <c r="BA20" s="48">
        <f t="shared" si="38"/>
        <v>14598.02302</v>
      </c>
      <c r="BB20" s="49">
        <f t="shared" si="39"/>
        <v>145980.2302</v>
      </c>
      <c r="BC20" s="50">
        <v>0.2</v>
      </c>
      <c r="BD20" s="50">
        <v>0.4</v>
      </c>
      <c r="BE20" s="50">
        <v>0.4</v>
      </c>
      <c r="BF20" s="51">
        <f t="shared" si="40"/>
        <v>30616.83002</v>
      </c>
      <c r="BG20" s="51">
        <f t="shared" si="41"/>
        <v>61233.66003</v>
      </c>
      <c r="BH20" s="51">
        <f t="shared" si="42"/>
        <v>61233.66003</v>
      </c>
      <c r="BI20" s="52">
        <f t="shared" si="43"/>
        <v>153084.1501</v>
      </c>
      <c r="BJ20" s="53">
        <v>0.8</v>
      </c>
      <c r="BK20" s="53">
        <v>0.2</v>
      </c>
      <c r="BL20" s="53">
        <v>0.0</v>
      </c>
      <c r="BM20" s="54">
        <f t="shared" si="44"/>
        <v>39942.32497</v>
      </c>
      <c r="BN20" s="54">
        <f t="shared" si="45"/>
        <v>9985.581244</v>
      </c>
      <c r="BO20" s="53">
        <f t="shared" si="46"/>
        <v>0</v>
      </c>
      <c r="BP20" s="55">
        <f t="shared" si="98"/>
        <v>49927.90622</v>
      </c>
      <c r="BQ20" s="56">
        <v>1.01</v>
      </c>
      <c r="BR20" s="56">
        <v>1.01</v>
      </c>
      <c r="BS20" s="56">
        <v>1.01</v>
      </c>
      <c r="BT20" s="56">
        <v>1.01</v>
      </c>
      <c r="BU20" s="56">
        <v>1.01</v>
      </c>
    </row>
    <row r="21" ht="15.75" customHeight="1">
      <c r="B21" s="1"/>
      <c r="D21" s="62"/>
      <c r="E21" s="29"/>
      <c r="F21" s="29"/>
      <c r="H21" s="63"/>
      <c r="I21" s="1"/>
      <c r="M21" s="4"/>
      <c r="O21" s="33"/>
      <c r="P21" s="33"/>
      <c r="Q21" s="33"/>
      <c r="R21" s="33"/>
      <c r="S21" s="33"/>
      <c r="T21" s="33"/>
      <c r="U21" s="34"/>
      <c r="V21" s="34"/>
      <c r="W21" s="34"/>
      <c r="X21" s="35"/>
      <c r="Y21" s="35"/>
      <c r="Z21" s="37"/>
      <c r="AA21" s="37"/>
      <c r="AB21" s="37"/>
      <c r="AC21" s="37"/>
      <c r="AD21" s="37"/>
      <c r="AE21" s="37"/>
      <c r="AF21" s="64"/>
      <c r="AG21" s="65"/>
      <c r="AH21" s="65"/>
      <c r="AI21" s="65"/>
      <c r="AJ21" s="66"/>
      <c r="AK21" s="42"/>
      <c r="AL21" s="42"/>
      <c r="AM21" s="42"/>
      <c r="AN21" s="43"/>
      <c r="AO21" s="44"/>
      <c r="AP21" s="44"/>
      <c r="AQ21" s="44"/>
      <c r="AR21" s="45"/>
      <c r="AS21" s="45"/>
      <c r="AT21" s="45"/>
      <c r="AU21" s="61"/>
      <c r="AV21" s="47"/>
      <c r="AW21" s="47"/>
      <c r="AX21" s="47"/>
      <c r="AY21" s="48"/>
      <c r="AZ21" s="48"/>
      <c r="BA21" s="48"/>
      <c r="BB21" s="49"/>
      <c r="BC21" s="50"/>
      <c r="BD21" s="50"/>
      <c r="BE21" s="50"/>
      <c r="BF21" s="51"/>
      <c r="BG21" s="51"/>
      <c r="BH21" s="51"/>
      <c r="BI21" s="52"/>
      <c r="BJ21" s="53"/>
      <c r="BK21" s="53"/>
      <c r="BL21" s="53"/>
      <c r="BM21" s="67"/>
      <c r="BN21" s="67"/>
      <c r="BO21" s="53"/>
      <c r="BP21" s="55"/>
    </row>
    <row r="22" ht="15.75" customHeight="1">
      <c r="B22" s="1"/>
      <c r="D22" s="62"/>
      <c r="E22" s="29"/>
      <c r="F22" s="29"/>
      <c r="H22" s="63"/>
      <c r="I22" s="1"/>
      <c r="M22" s="28"/>
      <c r="O22" s="33"/>
      <c r="P22" s="33"/>
      <c r="Q22" s="33"/>
      <c r="R22" s="33"/>
      <c r="S22" s="33"/>
      <c r="T22" s="33"/>
      <c r="U22" s="34"/>
      <c r="V22" s="34"/>
      <c r="W22" s="34"/>
      <c r="X22" s="35"/>
      <c r="Y22" s="35"/>
      <c r="Z22" s="37"/>
      <c r="AA22" s="37"/>
      <c r="AB22" s="37"/>
      <c r="AC22" s="37"/>
      <c r="AD22" s="37"/>
      <c r="AE22" s="37"/>
      <c r="AF22" s="64"/>
      <c r="AG22" s="65"/>
      <c r="AH22" s="65"/>
      <c r="AI22" s="65"/>
      <c r="AJ22" s="66"/>
      <c r="AK22" s="42"/>
      <c r="AL22" s="42"/>
      <c r="AM22" s="42"/>
      <c r="AN22" s="43"/>
      <c r="AO22" s="44"/>
      <c r="AP22" s="44"/>
      <c r="AQ22" s="44"/>
      <c r="AR22" s="45"/>
      <c r="AS22" s="45"/>
      <c r="AT22" s="45"/>
      <c r="AU22" s="61"/>
      <c r="AV22" s="47"/>
      <c r="AW22" s="47"/>
      <c r="AX22" s="47"/>
      <c r="AY22" s="48"/>
      <c r="AZ22" s="48"/>
      <c r="BA22" s="48"/>
      <c r="BB22" s="49"/>
      <c r="BC22" s="50"/>
      <c r="BD22" s="50"/>
      <c r="BE22" s="50"/>
      <c r="BF22" s="51"/>
      <c r="BG22" s="51"/>
      <c r="BH22" s="51"/>
      <c r="BI22" s="52"/>
      <c r="BJ22" s="53"/>
      <c r="BK22" s="53"/>
      <c r="BL22" s="53"/>
      <c r="BM22" s="67"/>
      <c r="BN22" s="67"/>
      <c r="BO22" s="53"/>
      <c r="BP22" s="55"/>
    </row>
    <row r="23" ht="15.75" customHeight="1">
      <c r="B23" s="1"/>
      <c r="D23" s="62"/>
      <c r="E23" s="29"/>
      <c r="F23" s="29"/>
      <c r="H23" s="63"/>
      <c r="I23" s="1"/>
      <c r="M23" s="60"/>
      <c r="O23" s="33"/>
      <c r="P23" s="33"/>
      <c r="Q23" s="33"/>
      <c r="R23" s="33"/>
      <c r="S23" s="33"/>
      <c r="T23" s="33"/>
      <c r="U23" s="34"/>
      <c r="V23" s="34"/>
      <c r="W23" s="34"/>
      <c r="X23" s="35"/>
      <c r="Y23" s="35"/>
      <c r="Z23" s="37"/>
      <c r="AA23" s="37"/>
      <c r="AB23" s="37"/>
      <c r="AC23" s="37"/>
      <c r="AD23" s="37"/>
      <c r="AE23" s="37"/>
      <c r="AF23" s="64"/>
      <c r="AG23" s="65"/>
      <c r="AH23" s="65"/>
      <c r="AI23" s="65"/>
      <c r="AJ23" s="66"/>
      <c r="AK23" s="42"/>
      <c r="AL23" s="42"/>
      <c r="AM23" s="42"/>
      <c r="AN23" s="43"/>
      <c r="AO23" s="44"/>
      <c r="AP23" s="44"/>
      <c r="AQ23" s="44"/>
      <c r="AR23" s="45"/>
      <c r="AS23" s="45"/>
      <c r="AT23" s="45"/>
      <c r="AU23" s="61"/>
      <c r="AV23" s="47"/>
      <c r="AW23" s="47"/>
      <c r="AX23" s="47"/>
      <c r="AY23" s="48"/>
      <c r="AZ23" s="48"/>
      <c r="BA23" s="48"/>
      <c r="BB23" s="49"/>
      <c r="BC23" s="50"/>
      <c r="BD23" s="50"/>
      <c r="BE23" s="50"/>
      <c r="BF23" s="51"/>
      <c r="BG23" s="51"/>
      <c r="BH23" s="51"/>
      <c r="BI23" s="52"/>
      <c r="BJ23" s="53"/>
      <c r="BK23" s="53"/>
      <c r="BL23" s="53"/>
      <c r="BM23" s="67"/>
      <c r="BN23" s="67"/>
      <c r="BO23" s="53"/>
      <c r="BP23" s="55"/>
    </row>
    <row r="24" ht="15.75" customHeight="1">
      <c r="B24" s="1"/>
      <c r="D24" s="62"/>
      <c r="E24" s="70"/>
      <c r="F24" s="29"/>
      <c r="H24" s="63"/>
      <c r="I24" s="1"/>
      <c r="M24" s="28"/>
      <c r="O24" s="33"/>
      <c r="P24" s="33"/>
      <c r="Q24" s="33"/>
      <c r="R24" s="33"/>
      <c r="S24" s="33"/>
      <c r="T24" s="33"/>
      <c r="U24" s="34"/>
      <c r="V24" s="34"/>
      <c r="W24" s="34"/>
      <c r="X24" s="35"/>
      <c r="Y24" s="35"/>
      <c r="Z24" s="37"/>
      <c r="AA24" s="37"/>
      <c r="AB24" s="37"/>
      <c r="AC24" s="37"/>
      <c r="AD24" s="37"/>
      <c r="AE24" s="37"/>
      <c r="AF24" s="64"/>
      <c r="AG24" s="65"/>
      <c r="AH24" s="65"/>
      <c r="AI24" s="65"/>
      <c r="AJ24" s="66"/>
      <c r="AK24" s="42"/>
      <c r="AL24" s="42"/>
      <c r="AM24" s="42"/>
      <c r="AN24" s="43"/>
      <c r="AO24" s="44"/>
      <c r="AP24" s="44"/>
      <c r="AQ24" s="44"/>
      <c r="AR24" s="45"/>
      <c r="AS24" s="45"/>
      <c r="AT24" s="45"/>
      <c r="AU24" s="61"/>
      <c r="AV24" s="47"/>
      <c r="AW24" s="47"/>
      <c r="AX24" s="47"/>
      <c r="AY24" s="48"/>
      <c r="AZ24" s="48"/>
      <c r="BA24" s="48"/>
      <c r="BB24" s="49"/>
      <c r="BC24" s="50"/>
      <c r="BD24" s="50"/>
      <c r="BE24" s="50"/>
      <c r="BF24" s="51"/>
      <c r="BG24" s="51"/>
      <c r="BH24" s="51"/>
      <c r="BI24" s="52"/>
      <c r="BJ24" s="53"/>
      <c r="BK24" s="53"/>
      <c r="BL24" s="53"/>
      <c r="BM24" s="67"/>
      <c r="BN24" s="67"/>
      <c r="BO24" s="53"/>
      <c r="BP24" s="55"/>
    </row>
    <row r="25" ht="15.75" customHeight="1">
      <c r="B25" s="1"/>
      <c r="D25" s="62"/>
      <c r="E25" s="70"/>
      <c r="F25" s="29"/>
      <c r="H25" s="63"/>
      <c r="I25" s="1"/>
      <c r="M25" s="28"/>
      <c r="O25" s="33"/>
      <c r="P25" s="33"/>
      <c r="Q25" s="33"/>
      <c r="R25" s="33"/>
      <c r="S25" s="33"/>
      <c r="T25" s="33"/>
      <c r="U25" s="34"/>
      <c r="V25" s="34"/>
      <c r="W25" s="34"/>
      <c r="X25" s="35"/>
      <c r="Y25" s="35"/>
      <c r="Z25" s="37"/>
      <c r="AA25" s="37"/>
      <c r="AB25" s="37"/>
      <c r="AC25" s="37"/>
      <c r="AD25" s="37"/>
      <c r="AE25" s="37"/>
      <c r="AF25" s="64"/>
      <c r="AG25" s="65"/>
      <c r="AH25" s="65"/>
      <c r="AI25" s="65"/>
      <c r="AJ25" s="66"/>
      <c r="AK25" s="42"/>
      <c r="AL25" s="42"/>
      <c r="AM25" s="42"/>
      <c r="AN25" s="43"/>
      <c r="AO25" s="44"/>
      <c r="AP25" s="44"/>
      <c r="AQ25" s="44"/>
      <c r="AR25" s="45"/>
      <c r="AS25" s="45"/>
      <c r="AT25" s="45"/>
      <c r="AU25" s="61"/>
      <c r="AV25" s="47"/>
      <c r="AW25" s="47"/>
      <c r="AX25" s="47"/>
      <c r="AY25" s="48"/>
      <c r="AZ25" s="48"/>
      <c r="BA25" s="48"/>
      <c r="BB25" s="49"/>
      <c r="BC25" s="50"/>
      <c r="BD25" s="50"/>
      <c r="BE25" s="50"/>
      <c r="BF25" s="51"/>
      <c r="BG25" s="51"/>
      <c r="BH25" s="51"/>
      <c r="BI25" s="52"/>
      <c r="BJ25" s="53"/>
      <c r="BK25" s="53"/>
      <c r="BL25" s="53"/>
      <c r="BM25" s="67"/>
      <c r="BN25" s="67"/>
      <c r="BO25" s="53"/>
      <c r="BP25" s="55"/>
    </row>
    <row r="26" ht="15.75" customHeight="1">
      <c r="B26" s="1"/>
      <c r="D26" s="62"/>
      <c r="E26" s="70"/>
      <c r="F26" s="29"/>
      <c r="H26" s="63"/>
      <c r="I26" s="1"/>
      <c r="M26" s="28"/>
      <c r="O26" s="33"/>
      <c r="P26" s="33"/>
      <c r="Q26" s="33"/>
      <c r="R26" s="33"/>
      <c r="S26" s="33"/>
      <c r="T26" s="33"/>
      <c r="U26" s="34"/>
      <c r="V26" s="34"/>
      <c r="W26" s="34"/>
      <c r="X26" s="35"/>
      <c r="Y26" s="35"/>
      <c r="Z26" s="37"/>
      <c r="AA26" s="37"/>
      <c r="AB26" s="37"/>
      <c r="AC26" s="37"/>
      <c r="AD26" s="37"/>
      <c r="AE26" s="37"/>
      <c r="AF26" s="64"/>
      <c r="AG26" s="65"/>
      <c r="AH26" s="65"/>
      <c r="AI26" s="65"/>
      <c r="AJ26" s="66"/>
      <c r="AK26" s="42"/>
      <c r="AL26" s="42"/>
      <c r="AM26" s="42"/>
      <c r="AN26" s="43"/>
      <c r="AO26" s="44"/>
      <c r="AP26" s="44"/>
      <c r="AQ26" s="44"/>
      <c r="AR26" s="45"/>
      <c r="AS26" s="45"/>
      <c r="AT26" s="45"/>
      <c r="AU26" s="61"/>
      <c r="AV26" s="47"/>
      <c r="AW26" s="47"/>
      <c r="AX26" s="47"/>
      <c r="AY26" s="48"/>
      <c r="AZ26" s="48"/>
      <c r="BA26" s="48"/>
      <c r="BB26" s="49"/>
      <c r="BC26" s="50"/>
      <c r="BD26" s="50"/>
      <c r="BE26" s="50"/>
      <c r="BF26" s="51"/>
      <c r="BG26" s="51"/>
      <c r="BH26" s="51"/>
      <c r="BI26" s="52"/>
      <c r="BJ26" s="53"/>
      <c r="BK26" s="53"/>
      <c r="BL26" s="53"/>
      <c r="BM26" s="67"/>
      <c r="BN26" s="67"/>
      <c r="BO26" s="53"/>
      <c r="BP26" s="55"/>
    </row>
    <row r="27" ht="15.75" customHeight="1">
      <c r="B27" s="1"/>
      <c r="D27" s="62"/>
      <c r="E27" s="70"/>
      <c r="F27" s="29"/>
      <c r="H27" s="63"/>
      <c r="I27" s="1"/>
      <c r="M27" s="28"/>
      <c r="O27" s="33"/>
      <c r="P27" s="33"/>
      <c r="Q27" s="33"/>
      <c r="R27" s="33"/>
      <c r="S27" s="33"/>
      <c r="T27" s="33"/>
      <c r="U27" s="34"/>
      <c r="V27" s="34"/>
      <c r="W27" s="34"/>
      <c r="X27" s="35"/>
      <c r="Y27" s="35"/>
      <c r="Z27" s="37"/>
      <c r="AA27" s="37"/>
      <c r="AB27" s="37"/>
      <c r="AC27" s="37"/>
      <c r="AD27" s="37"/>
      <c r="AE27" s="37"/>
      <c r="AF27" s="64"/>
      <c r="AG27" s="65"/>
      <c r="AH27" s="65"/>
      <c r="AI27" s="65"/>
      <c r="AJ27" s="66"/>
      <c r="AK27" s="42"/>
      <c r="AL27" s="42"/>
      <c r="AM27" s="42"/>
      <c r="AN27" s="43"/>
      <c r="AO27" s="44"/>
      <c r="AP27" s="44"/>
      <c r="AQ27" s="44"/>
      <c r="AR27" s="45"/>
      <c r="AS27" s="45"/>
      <c r="AT27" s="45"/>
      <c r="AU27" s="61"/>
      <c r="AV27" s="47"/>
      <c r="AW27" s="47"/>
      <c r="AX27" s="47"/>
      <c r="AY27" s="48"/>
      <c r="AZ27" s="48"/>
      <c r="BA27" s="48"/>
      <c r="BB27" s="49"/>
      <c r="BC27" s="50"/>
      <c r="BD27" s="50"/>
      <c r="BE27" s="50"/>
      <c r="BF27" s="51"/>
      <c r="BG27" s="51"/>
      <c r="BH27" s="51"/>
      <c r="BI27" s="52"/>
      <c r="BJ27" s="53"/>
      <c r="BK27" s="53"/>
      <c r="BL27" s="53"/>
      <c r="BM27" s="67"/>
      <c r="BN27" s="67"/>
      <c r="BO27" s="53"/>
      <c r="BP27" s="55"/>
    </row>
    <row r="28" ht="15.75" customHeight="1">
      <c r="E28" s="70"/>
      <c r="H28" s="63"/>
      <c r="M28" s="28"/>
    </row>
    <row r="29" ht="15.75" customHeight="1">
      <c r="E29" s="70"/>
      <c r="H29" s="63"/>
      <c r="M29" s="28"/>
    </row>
    <row r="30" ht="15.75" customHeight="1">
      <c r="E30" s="71"/>
      <c r="H30" s="63"/>
      <c r="M30" s="28"/>
    </row>
    <row r="31" ht="15.75" customHeight="1">
      <c r="E31" s="71"/>
      <c r="H31" s="63"/>
      <c r="M31" s="28"/>
    </row>
    <row r="32" ht="15.75" customHeight="1">
      <c r="H32" s="63"/>
      <c r="M32" s="28"/>
    </row>
    <row r="33" ht="15.75" customHeight="1">
      <c r="H33" s="63"/>
      <c r="M33" s="28"/>
    </row>
    <row r="34" ht="15.75" customHeight="1">
      <c r="E34" s="71"/>
      <c r="H34" s="63"/>
      <c r="M34" s="28"/>
    </row>
    <row r="35" ht="15.75" customHeight="1">
      <c r="E35" s="71"/>
      <c r="H35" s="63"/>
      <c r="M35" s="28"/>
    </row>
    <row r="36" ht="15.75" customHeight="1">
      <c r="H36" s="63"/>
      <c r="M36" s="28"/>
    </row>
    <row r="37" ht="15.75" customHeight="1">
      <c r="H37" s="63"/>
      <c r="M37" s="28"/>
    </row>
    <row r="38" ht="15.75" customHeight="1">
      <c r="H38" s="63"/>
      <c r="M38" s="28"/>
    </row>
    <row r="39" ht="15.75" customHeight="1">
      <c r="H39" s="63"/>
      <c r="M39" s="28"/>
    </row>
    <row r="40" ht="15.75" customHeight="1">
      <c r="H40" s="63"/>
      <c r="M40" s="28"/>
    </row>
    <row r="41" ht="15.75" customHeight="1">
      <c r="H41" s="63"/>
      <c r="M41" s="4"/>
    </row>
    <row r="42" ht="15.75" customHeight="1">
      <c r="H42" s="63"/>
      <c r="M42" s="28"/>
    </row>
    <row r="43" ht="15.75" customHeight="1">
      <c r="H43" s="63"/>
      <c r="M43" s="60"/>
    </row>
    <row r="44" ht="15.75" customHeight="1">
      <c r="H44" s="63"/>
      <c r="M44" s="28"/>
    </row>
    <row r="45" ht="15.75" customHeight="1">
      <c r="H45" s="63"/>
      <c r="M45" s="28"/>
    </row>
    <row r="46" ht="15.75" customHeight="1">
      <c r="H46" s="63"/>
      <c r="M46" s="28"/>
    </row>
    <row r="47" ht="15.75" customHeight="1">
      <c r="H47" s="63"/>
      <c r="M47" s="28"/>
    </row>
    <row r="48" ht="15.75" customHeight="1">
      <c r="H48" s="63"/>
      <c r="M48" s="28"/>
    </row>
    <row r="49" ht="15.75" customHeight="1">
      <c r="H49" s="63"/>
      <c r="M49" s="28"/>
    </row>
    <row r="50" ht="15.75" customHeight="1">
      <c r="H50" s="63"/>
      <c r="M50" s="28"/>
    </row>
    <row r="51" ht="15.75" customHeight="1">
      <c r="H51" s="63"/>
      <c r="M51" s="28"/>
    </row>
    <row r="52" ht="15.75" customHeight="1">
      <c r="H52" s="63"/>
      <c r="M52" s="28"/>
    </row>
    <row r="53" ht="15.75" customHeight="1">
      <c r="H53" s="63"/>
      <c r="M53" s="28"/>
    </row>
    <row r="54" ht="15.75" customHeight="1">
      <c r="H54" s="63"/>
      <c r="M54" s="28"/>
    </row>
    <row r="55" ht="15.75" customHeight="1">
      <c r="H55" s="63"/>
      <c r="M55" s="28"/>
    </row>
    <row r="56" ht="15.75" customHeight="1">
      <c r="H56" s="63"/>
      <c r="M56" s="28"/>
    </row>
    <row r="57" ht="15.75" customHeight="1">
      <c r="H57" s="63"/>
      <c r="M57" s="28"/>
    </row>
    <row r="58" ht="15.75" customHeight="1">
      <c r="H58" s="63"/>
      <c r="M58" s="28"/>
    </row>
    <row r="59" ht="15.75" customHeight="1">
      <c r="H59" s="63"/>
      <c r="M59" s="28"/>
    </row>
    <row r="60" ht="15.75" customHeight="1">
      <c r="H60" s="63"/>
      <c r="M60" s="28"/>
    </row>
    <row r="61" ht="15.75" customHeight="1">
      <c r="H61" s="63"/>
      <c r="M61" s="4"/>
    </row>
    <row r="62" ht="15.75" customHeight="1">
      <c r="H62" s="63"/>
      <c r="M62" s="28"/>
    </row>
    <row r="63" ht="15.75" customHeight="1">
      <c r="H63" s="63"/>
      <c r="M63" s="60"/>
    </row>
    <row r="64" ht="15.75" customHeight="1">
      <c r="H64" s="63"/>
      <c r="M64" s="28"/>
    </row>
    <row r="65" ht="15.75" customHeight="1">
      <c r="H65" s="63"/>
      <c r="M65" s="28"/>
    </row>
    <row r="66" ht="15.75" customHeight="1">
      <c r="H66" s="63"/>
      <c r="M66" s="28"/>
    </row>
    <row r="67" ht="15.75" customHeight="1">
      <c r="H67" s="63"/>
      <c r="M67" s="28"/>
    </row>
    <row r="68" ht="15.75" customHeight="1">
      <c r="H68" s="63"/>
      <c r="M68" s="28"/>
    </row>
    <row r="69" ht="15.75" customHeight="1">
      <c r="H69" s="63"/>
      <c r="M69" s="28"/>
    </row>
    <row r="70" ht="15.75" customHeight="1">
      <c r="H70" s="63"/>
      <c r="M70" s="28"/>
    </row>
    <row r="71" ht="15.75" customHeight="1">
      <c r="H71" s="63"/>
      <c r="M71" s="28"/>
    </row>
    <row r="72" ht="15.75" customHeight="1">
      <c r="H72" s="63"/>
      <c r="M72" s="28"/>
    </row>
    <row r="73" ht="15.75" customHeight="1">
      <c r="H73" s="63"/>
      <c r="M73" s="28"/>
    </row>
    <row r="74" ht="15.75" customHeight="1">
      <c r="H74" s="63"/>
      <c r="M74" s="28"/>
    </row>
    <row r="75" ht="15.75" customHeight="1">
      <c r="H75" s="63"/>
      <c r="M75" s="28"/>
    </row>
    <row r="76" ht="15.75" customHeight="1">
      <c r="H76" s="63"/>
      <c r="M76" s="28"/>
    </row>
    <row r="77" ht="15.75" customHeight="1">
      <c r="H77" s="63"/>
      <c r="M77" s="28"/>
    </row>
    <row r="78" ht="15.75" customHeight="1">
      <c r="H78" s="63"/>
      <c r="M78" s="28"/>
    </row>
    <row r="79" ht="15.75" customHeight="1">
      <c r="H79" s="63"/>
      <c r="M79" s="28"/>
    </row>
    <row r="80" ht="15.75" customHeight="1">
      <c r="H80" s="63"/>
      <c r="M80" s="28"/>
    </row>
    <row r="81" ht="15.75" customHeight="1">
      <c r="H81" s="63"/>
      <c r="M81" s="4"/>
    </row>
    <row r="82" ht="15.75" customHeight="1">
      <c r="H82" s="63"/>
      <c r="M82" s="28"/>
    </row>
    <row r="83" ht="15.75" customHeight="1">
      <c r="H83" s="63"/>
      <c r="M83" s="60"/>
    </row>
    <row r="84" ht="15.75" customHeight="1">
      <c r="H84" s="63"/>
      <c r="M84" s="28"/>
    </row>
    <row r="85" ht="15.75" customHeight="1">
      <c r="H85" s="63"/>
      <c r="M85" s="28"/>
    </row>
    <row r="86" ht="15.75" customHeight="1">
      <c r="H86" s="63"/>
      <c r="M86" s="28"/>
    </row>
    <row r="87" ht="15.75" customHeight="1">
      <c r="H87" s="63"/>
      <c r="M87" s="28"/>
    </row>
    <row r="88" ht="15.75" customHeight="1">
      <c r="H88" s="63"/>
      <c r="M88" s="28"/>
    </row>
    <row r="89" ht="15.75" customHeight="1">
      <c r="H89" s="63"/>
      <c r="M89" s="28"/>
    </row>
    <row r="90" ht="15.75" customHeight="1">
      <c r="H90" s="63"/>
      <c r="M90" s="28"/>
    </row>
    <row r="91" ht="15.75" customHeight="1">
      <c r="H91" s="63"/>
      <c r="M91" s="28"/>
    </row>
    <row r="92" ht="15.75" customHeight="1">
      <c r="H92" s="63"/>
      <c r="M92" s="28"/>
    </row>
    <row r="93" ht="15.75" customHeight="1">
      <c r="H93" s="63"/>
      <c r="M93" s="28"/>
    </row>
    <row r="94" ht="15.75" customHeight="1">
      <c r="H94" s="63"/>
      <c r="M94" s="28"/>
    </row>
    <row r="95" ht="15.75" customHeight="1">
      <c r="H95" s="63"/>
      <c r="M95" s="28"/>
    </row>
    <row r="96" ht="15.75" customHeight="1">
      <c r="H96" s="63"/>
      <c r="M96" s="28"/>
    </row>
    <row r="97" ht="15.75" customHeight="1">
      <c r="H97" s="63"/>
      <c r="M97" s="28"/>
    </row>
    <row r="98" ht="15.75" customHeight="1">
      <c r="H98" s="63"/>
      <c r="M98" s="28"/>
    </row>
    <row r="99" ht="15.75" customHeight="1">
      <c r="H99" s="63"/>
      <c r="M99" s="28"/>
    </row>
    <row r="100" ht="15.75" customHeight="1">
      <c r="H100" s="63"/>
      <c r="M100" s="28"/>
    </row>
    <row r="101" ht="15.75" customHeight="1">
      <c r="H101" s="63"/>
      <c r="M101" s="4"/>
    </row>
    <row r="102" ht="15.75" customHeight="1">
      <c r="H102" s="63"/>
      <c r="M102" s="28"/>
    </row>
    <row r="103" ht="15.75" customHeight="1">
      <c r="H103" s="63"/>
      <c r="M103" s="60"/>
    </row>
    <row r="104" ht="15.75" customHeight="1">
      <c r="H104" s="63"/>
      <c r="M104" s="28"/>
    </row>
    <row r="105" ht="15.75" customHeight="1">
      <c r="H105" s="63"/>
      <c r="M105" s="28"/>
    </row>
    <row r="106" ht="15.75" customHeight="1">
      <c r="H106" s="63"/>
      <c r="M106" s="28"/>
    </row>
    <row r="107" ht="15.75" customHeight="1">
      <c r="H107" s="63"/>
      <c r="M107" s="28"/>
    </row>
    <row r="108" ht="15.75" customHeight="1">
      <c r="H108" s="63"/>
      <c r="M108" s="28"/>
    </row>
    <row r="109" ht="15.75" customHeight="1">
      <c r="H109" s="63"/>
      <c r="M109" s="28"/>
    </row>
    <row r="110" ht="15.75" customHeight="1">
      <c r="H110" s="63"/>
      <c r="M110" s="28"/>
    </row>
    <row r="111" ht="15.75" customHeight="1">
      <c r="H111" s="63"/>
      <c r="M111" s="28"/>
    </row>
    <row r="112" ht="15.75" customHeight="1">
      <c r="H112" s="63"/>
      <c r="M112" s="28"/>
    </row>
    <row r="113" ht="15.75" customHeight="1">
      <c r="H113" s="63"/>
      <c r="M113" s="28"/>
    </row>
    <row r="114" ht="15.75" customHeight="1">
      <c r="H114" s="63"/>
      <c r="M114" s="28"/>
    </row>
    <row r="115" ht="15.75" customHeight="1">
      <c r="H115" s="63"/>
      <c r="M115" s="28"/>
    </row>
    <row r="116" ht="15.75" customHeight="1">
      <c r="H116" s="63"/>
      <c r="M116" s="28"/>
    </row>
    <row r="117" ht="15.75" customHeight="1">
      <c r="H117" s="63"/>
      <c r="M117" s="28"/>
    </row>
    <row r="118" ht="15.75" customHeight="1">
      <c r="H118" s="63"/>
      <c r="M118" s="28"/>
    </row>
    <row r="119" ht="15.75" customHeight="1">
      <c r="H119" s="63"/>
      <c r="M119" s="28"/>
    </row>
    <row r="120" ht="15.75" customHeight="1">
      <c r="H120" s="63"/>
      <c r="M120" s="28"/>
    </row>
    <row r="121" ht="15.75" customHeight="1">
      <c r="H121" s="63"/>
      <c r="M121" s="4"/>
    </row>
    <row r="122" ht="15.75" customHeight="1">
      <c r="H122" s="63"/>
      <c r="M122" s="28"/>
    </row>
    <row r="123" ht="15.75" customHeight="1">
      <c r="H123" s="63"/>
      <c r="M123" s="60"/>
    </row>
    <row r="124" ht="15.75" customHeight="1">
      <c r="H124" s="63"/>
      <c r="M124" s="28"/>
    </row>
    <row r="125" ht="15.75" customHeight="1">
      <c r="H125" s="63"/>
      <c r="M125" s="28"/>
    </row>
    <row r="126" ht="15.75" customHeight="1">
      <c r="H126" s="63"/>
      <c r="M126" s="28"/>
    </row>
    <row r="127" ht="15.75" customHeight="1">
      <c r="H127" s="63"/>
      <c r="M127" s="28"/>
    </row>
    <row r="128" ht="15.75" customHeight="1">
      <c r="H128" s="63"/>
      <c r="M128" s="28"/>
    </row>
    <row r="129" ht="15.75" customHeight="1">
      <c r="H129" s="63"/>
      <c r="M129" s="28"/>
    </row>
    <row r="130" ht="15.75" customHeight="1">
      <c r="H130" s="63"/>
      <c r="M130" s="28"/>
    </row>
    <row r="131" ht="15.75" customHeight="1">
      <c r="H131" s="63"/>
      <c r="M131" s="28"/>
    </row>
    <row r="132" ht="15.75" customHeight="1">
      <c r="H132" s="63"/>
      <c r="M132" s="28"/>
    </row>
    <row r="133" ht="15.75" customHeight="1">
      <c r="H133" s="63"/>
      <c r="M133" s="28"/>
    </row>
    <row r="134" ht="15.75" customHeight="1">
      <c r="H134" s="63"/>
      <c r="M134" s="28"/>
    </row>
    <row r="135" ht="15.75" customHeight="1">
      <c r="H135" s="63"/>
      <c r="M135" s="28"/>
    </row>
    <row r="136" ht="15.75" customHeight="1">
      <c r="H136" s="63"/>
      <c r="M136" s="28"/>
    </row>
    <row r="137" ht="15.75" customHeight="1">
      <c r="H137" s="63"/>
      <c r="M137" s="28"/>
    </row>
    <row r="138" ht="15.75" customHeight="1">
      <c r="H138" s="63"/>
      <c r="M138" s="28"/>
    </row>
    <row r="139" ht="15.75" customHeight="1">
      <c r="H139" s="63"/>
      <c r="M139" s="28"/>
    </row>
    <row r="140" ht="15.75" customHeight="1">
      <c r="H140" s="63"/>
      <c r="M140" s="28"/>
    </row>
    <row r="141" ht="15.75" customHeight="1">
      <c r="H141" s="63"/>
      <c r="M141" s="4"/>
    </row>
    <row r="142" ht="15.75" customHeight="1">
      <c r="H142" s="63"/>
      <c r="M142" s="28"/>
    </row>
    <row r="143" ht="15.75" customHeight="1">
      <c r="H143" s="63"/>
      <c r="M143" s="60"/>
    </row>
    <row r="144" ht="15.75" customHeight="1">
      <c r="H144" s="63"/>
      <c r="M144" s="28"/>
    </row>
    <row r="145" ht="15.75" customHeight="1">
      <c r="H145" s="63"/>
      <c r="M145" s="28"/>
    </row>
    <row r="146" ht="15.75" customHeight="1">
      <c r="H146" s="63"/>
      <c r="M146" s="28"/>
    </row>
    <row r="147" ht="15.75" customHeight="1">
      <c r="H147" s="63"/>
      <c r="M147" s="28"/>
    </row>
    <row r="148" ht="15.75" customHeight="1">
      <c r="H148" s="63"/>
      <c r="M148" s="28"/>
    </row>
    <row r="149" ht="15.75" customHeight="1">
      <c r="H149" s="63"/>
      <c r="M149" s="28"/>
    </row>
    <row r="150" ht="15.75" customHeight="1">
      <c r="H150" s="63"/>
      <c r="M150" s="28"/>
    </row>
    <row r="151" ht="15.75" customHeight="1">
      <c r="H151" s="63"/>
      <c r="M151" s="28"/>
    </row>
    <row r="152" ht="15.75" customHeight="1">
      <c r="H152" s="63"/>
      <c r="M152" s="28"/>
    </row>
    <row r="153" ht="15.75" customHeight="1">
      <c r="H153" s="63"/>
      <c r="M153" s="28"/>
    </row>
    <row r="154" ht="15.75" customHeight="1">
      <c r="H154" s="63"/>
      <c r="M154" s="28"/>
    </row>
    <row r="155" ht="15.75" customHeight="1">
      <c r="H155" s="63"/>
      <c r="M155" s="28"/>
    </row>
    <row r="156" ht="15.75" customHeight="1">
      <c r="H156" s="63"/>
      <c r="M156" s="28"/>
    </row>
    <row r="157" ht="15.75" customHeight="1">
      <c r="H157" s="63"/>
      <c r="M157" s="28"/>
    </row>
    <row r="158" ht="15.75" customHeight="1">
      <c r="H158" s="63"/>
      <c r="M158" s="28"/>
    </row>
    <row r="159" ht="15.75" customHeight="1">
      <c r="H159" s="63"/>
      <c r="M159" s="28"/>
    </row>
    <row r="160" ht="15.75" customHeight="1">
      <c r="H160" s="63"/>
      <c r="M160" s="28"/>
    </row>
    <row r="161" ht="15.75" customHeight="1">
      <c r="H161" s="63"/>
      <c r="M161" s="4"/>
    </row>
    <row r="162" ht="15.75" customHeight="1">
      <c r="H162" s="63"/>
      <c r="M162" s="28"/>
    </row>
    <row r="163" ht="15.75" customHeight="1">
      <c r="H163" s="63"/>
      <c r="M163" s="60"/>
    </row>
    <row r="164" ht="15.75" customHeight="1">
      <c r="H164" s="63"/>
      <c r="M164" s="28"/>
    </row>
    <row r="165" ht="15.75" customHeight="1">
      <c r="H165" s="63"/>
      <c r="M165" s="28"/>
    </row>
    <row r="166" ht="15.75" customHeight="1">
      <c r="H166" s="63"/>
      <c r="M166" s="28"/>
    </row>
    <row r="167" ht="15.75" customHeight="1">
      <c r="H167" s="63"/>
      <c r="M167" s="28"/>
    </row>
    <row r="168" ht="15.75" customHeight="1">
      <c r="H168" s="63"/>
      <c r="M168" s="28"/>
    </row>
    <row r="169" ht="15.75" customHeight="1">
      <c r="H169" s="63"/>
      <c r="M169" s="28"/>
    </row>
    <row r="170" ht="15.75" customHeight="1">
      <c r="H170" s="63"/>
      <c r="M170" s="28"/>
    </row>
    <row r="171" ht="15.75" customHeight="1">
      <c r="H171" s="63"/>
      <c r="M171" s="28"/>
    </row>
    <row r="172" ht="15.75" customHeight="1">
      <c r="H172" s="63"/>
      <c r="M172" s="28"/>
    </row>
    <row r="173" ht="15.75" customHeight="1">
      <c r="H173" s="63"/>
      <c r="M173" s="28"/>
    </row>
    <row r="174" ht="15.75" customHeight="1">
      <c r="H174" s="63"/>
      <c r="M174" s="28"/>
    </row>
    <row r="175" ht="15.75" customHeight="1">
      <c r="H175" s="63"/>
      <c r="M175" s="28"/>
    </row>
    <row r="176" ht="15.75" customHeight="1">
      <c r="H176" s="63"/>
      <c r="M176" s="28"/>
    </row>
    <row r="177" ht="15.75" customHeight="1">
      <c r="H177" s="63"/>
      <c r="M177" s="28"/>
    </row>
    <row r="178" ht="15.75" customHeight="1">
      <c r="H178" s="63"/>
      <c r="M178" s="28"/>
    </row>
    <row r="179" ht="15.75" customHeight="1">
      <c r="H179" s="63"/>
      <c r="M179" s="28"/>
    </row>
    <row r="180" ht="15.75" customHeight="1">
      <c r="H180" s="63"/>
      <c r="M180" s="28"/>
    </row>
    <row r="181" ht="15.75" customHeight="1">
      <c r="H181" s="63"/>
      <c r="M181" s="4"/>
    </row>
    <row r="182" ht="15.75" customHeight="1">
      <c r="H182" s="63"/>
      <c r="M182" s="28"/>
    </row>
    <row r="183" ht="15.75" customHeight="1">
      <c r="H183" s="63"/>
      <c r="M183" s="60"/>
    </row>
    <row r="184" ht="15.75" customHeight="1">
      <c r="H184" s="63"/>
      <c r="M184" s="28"/>
    </row>
    <row r="185" ht="15.75" customHeight="1">
      <c r="H185" s="63"/>
      <c r="M185" s="28"/>
    </row>
    <row r="186" ht="15.75" customHeight="1">
      <c r="H186" s="63"/>
      <c r="M186" s="28"/>
    </row>
    <row r="187" ht="15.75" customHeight="1">
      <c r="H187" s="63"/>
      <c r="M187" s="28"/>
    </row>
    <row r="188" ht="15.75" customHeight="1">
      <c r="H188" s="63"/>
      <c r="M188" s="28"/>
    </row>
    <row r="189" ht="15.75" customHeight="1">
      <c r="H189" s="63"/>
      <c r="M189" s="28"/>
    </row>
    <row r="190" ht="15.75" customHeight="1">
      <c r="H190" s="63"/>
      <c r="M190" s="28"/>
    </row>
    <row r="191" ht="15.75" customHeight="1">
      <c r="H191" s="63"/>
      <c r="M191" s="28"/>
    </row>
    <row r="192" ht="15.75" customHeight="1">
      <c r="H192" s="63"/>
      <c r="M192" s="28"/>
    </row>
    <row r="193" ht="15.75" customHeight="1">
      <c r="H193" s="63"/>
      <c r="M193" s="28"/>
    </row>
    <row r="194" ht="15.75" customHeight="1">
      <c r="H194" s="63"/>
      <c r="M194" s="28"/>
    </row>
    <row r="195" ht="15.75" customHeight="1">
      <c r="H195" s="63"/>
      <c r="M195" s="28"/>
    </row>
    <row r="196" ht="15.75" customHeight="1">
      <c r="H196" s="63"/>
      <c r="M196" s="28"/>
    </row>
    <row r="197" ht="15.75" customHeight="1">
      <c r="H197" s="63"/>
      <c r="M197" s="28"/>
    </row>
    <row r="198" ht="15.75" customHeight="1">
      <c r="H198" s="63"/>
      <c r="M198" s="28"/>
    </row>
    <row r="199" ht="15.75" customHeight="1">
      <c r="H199" s="63"/>
      <c r="M199" s="28"/>
    </row>
    <row r="200" ht="15.75" customHeight="1">
      <c r="H200" s="63"/>
      <c r="M200" s="28"/>
    </row>
    <row r="201" ht="15.75" customHeight="1">
      <c r="H201" s="63"/>
      <c r="M201" s="4"/>
    </row>
    <row r="202" ht="15.75" customHeight="1">
      <c r="H202" s="63"/>
      <c r="M202" s="28"/>
    </row>
    <row r="203" ht="15.75" customHeight="1">
      <c r="H203" s="63"/>
      <c r="M203" s="60"/>
    </row>
    <row r="204" ht="15.75" customHeight="1">
      <c r="H204" s="63"/>
      <c r="M204" s="28"/>
    </row>
    <row r="205" ht="15.75" customHeight="1">
      <c r="H205" s="63"/>
      <c r="M205" s="28"/>
    </row>
    <row r="206" ht="15.75" customHeight="1">
      <c r="H206" s="63"/>
      <c r="M206" s="28"/>
    </row>
    <row r="207" ht="15.75" customHeight="1">
      <c r="H207" s="63"/>
      <c r="M207" s="28"/>
    </row>
    <row r="208" ht="15.75" customHeight="1">
      <c r="H208" s="63"/>
      <c r="M208" s="28"/>
    </row>
    <row r="209" ht="15.75" customHeight="1">
      <c r="H209" s="63"/>
      <c r="M209" s="28"/>
    </row>
    <row r="210" ht="15.75" customHeight="1">
      <c r="H210" s="63"/>
      <c r="M210" s="28"/>
    </row>
    <row r="211" ht="15.75" customHeight="1">
      <c r="H211" s="63"/>
      <c r="M211" s="28"/>
    </row>
    <row r="212" ht="15.75" customHeight="1">
      <c r="H212" s="63"/>
      <c r="M212" s="28"/>
    </row>
    <row r="213" ht="15.75" customHeight="1">
      <c r="H213" s="63"/>
      <c r="M213" s="28"/>
    </row>
    <row r="214" ht="15.75" customHeight="1">
      <c r="H214" s="63"/>
      <c r="M214" s="28"/>
    </row>
    <row r="215" ht="15.75" customHeight="1">
      <c r="H215" s="63"/>
      <c r="M215" s="28"/>
    </row>
    <row r="216" ht="15.75" customHeight="1">
      <c r="H216" s="63"/>
      <c r="M216" s="28"/>
    </row>
    <row r="217" ht="15.75" customHeight="1">
      <c r="H217" s="63"/>
      <c r="M217" s="28"/>
    </row>
    <row r="218" ht="15.75" customHeight="1">
      <c r="H218" s="63"/>
      <c r="M218" s="28"/>
    </row>
    <row r="219" ht="15.75" customHeight="1">
      <c r="H219" s="63"/>
      <c r="M219" s="28"/>
    </row>
    <row r="220" ht="15.75" customHeight="1">
      <c r="H220" s="63"/>
      <c r="M220" s="28"/>
    </row>
    <row r="221" ht="15.75" customHeight="1">
      <c r="H221" s="63"/>
      <c r="M221" s="4"/>
    </row>
    <row r="222" ht="15.75" customHeight="1">
      <c r="H222" s="63"/>
      <c r="M222" s="28"/>
    </row>
    <row r="223" ht="15.75" customHeight="1">
      <c r="H223" s="63"/>
      <c r="M223" s="60"/>
    </row>
    <row r="224" ht="15.75" customHeight="1">
      <c r="H224" s="63"/>
      <c r="M224" s="28"/>
    </row>
    <row r="225" ht="15.75" customHeight="1">
      <c r="H225" s="63"/>
      <c r="M225" s="28"/>
    </row>
    <row r="226" ht="15.75" customHeight="1">
      <c r="H226" s="63"/>
      <c r="M226" s="28"/>
    </row>
    <row r="227" ht="15.75" customHeight="1">
      <c r="H227" s="63"/>
      <c r="M227" s="28"/>
    </row>
    <row r="228" ht="15.75" customHeight="1">
      <c r="H228" s="63"/>
      <c r="M228" s="28"/>
    </row>
    <row r="229" ht="15.75" customHeight="1">
      <c r="H229" s="63"/>
      <c r="M229" s="28"/>
    </row>
    <row r="230" ht="15.75" customHeight="1">
      <c r="H230" s="63"/>
      <c r="M230" s="28"/>
    </row>
    <row r="231" ht="15.75" customHeight="1">
      <c r="H231" s="63"/>
      <c r="M231" s="28"/>
    </row>
    <row r="232" ht="15.75" customHeight="1">
      <c r="H232" s="63"/>
      <c r="M232" s="28"/>
    </row>
    <row r="233" ht="15.75" customHeight="1">
      <c r="H233" s="63"/>
      <c r="M233" s="28"/>
    </row>
    <row r="234" ht="15.75" customHeight="1">
      <c r="H234" s="63"/>
      <c r="M234" s="28"/>
    </row>
    <row r="235" ht="15.75" customHeight="1">
      <c r="H235" s="63"/>
      <c r="M235" s="28"/>
    </row>
    <row r="236" ht="15.75" customHeight="1">
      <c r="H236" s="63"/>
      <c r="M236" s="28"/>
    </row>
    <row r="237" ht="15.75" customHeight="1">
      <c r="H237" s="63"/>
      <c r="M237" s="28"/>
    </row>
    <row r="238" ht="15.75" customHeight="1">
      <c r="H238" s="63"/>
      <c r="M238" s="28"/>
    </row>
    <row r="239" ht="15.75" customHeight="1">
      <c r="H239" s="63"/>
      <c r="M239" s="28"/>
    </row>
    <row r="240" ht="15.75" customHeight="1">
      <c r="H240" s="63"/>
      <c r="M240" s="28"/>
    </row>
    <row r="241" ht="15.75" customHeight="1">
      <c r="H241" s="63"/>
      <c r="M241" s="4"/>
    </row>
    <row r="242" ht="15.75" customHeight="1">
      <c r="H242" s="63"/>
      <c r="M242" s="28"/>
    </row>
    <row r="243" ht="15.75" customHeight="1">
      <c r="H243" s="63"/>
      <c r="M243" s="60"/>
    </row>
    <row r="244" ht="15.75" customHeight="1">
      <c r="H244" s="63"/>
      <c r="M244" s="28"/>
    </row>
    <row r="245" ht="15.75" customHeight="1">
      <c r="H245" s="63"/>
      <c r="M245" s="28"/>
    </row>
    <row r="246" ht="15.75" customHeight="1">
      <c r="H246" s="63"/>
      <c r="M246" s="28"/>
    </row>
    <row r="247" ht="15.75" customHeight="1">
      <c r="H247" s="63"/>
      <c r="M247" s="28"/>
    </row>
    <row r="248" ht="15.75" customHeight="1">
      <c r="H248" s="63"/>
      <c r="M248" s="28"/>
    </row>
    <row r="249" ht="15.75" customHeight="1">
      <c r="H249" s="63"/>
      <c r="M249" s="28"/>
    </row>
    <row r="250" ht="15.75" customHeight="1">
      <c r="H250" s="63"/>
      <c r="M250" s="28"/>
    </row>
    <row r="251" ht="15.75" customHeight="1">
      <c r="H251" s="63"/>
      <c r="M251" s="28"/>
    </row>
    <row r="252" ht="15.75" customHeight="1">
      <c r="H252" s="63"/>
      <c r="M252" s="28"/>
    </row>
    <row r="253" ht="15.75" customHeight="1">
      <c r="H253" s="63"/>
      <c r="M253" s="28"/>
    </row>
    <row r="254" ht="15.75" customHeight="1">
      <c r="H254" s="63"/>
      <c r="M254" s="28"/>
    </row>
    <row r="255" ht="15.75" customHeight="1">
      <c r="H255" s="63"/>
      <c r="M255" s="28"/>
    </row>
    <row r="256" ht="15.75" customHeight="1">
      <c r="H256" s="63"/>
      <c r="M256" s="28"/>
    </row>
    <row r="257" ht="15.75" customHeight="1">
      <c r="H257" s="63"/>
      <c r="M257" s="28"/>
    </row>
    <row r="258" ht="15.75" customHeight="1">
      <c r="H258" s="63"/>
      <c r="M258" s="28"/>
    </row>
    <row r="259" ht="15.75" customHeight="1">
      <c r="H259" s="63"/>
      <c r="M259" s="28"/>
    </row>
    <row r="260" ht="15.75" customHeight="1">
      <c r="H260" s="63"/>
      <c r="M260" s="28"/>
    </row>
    <row r="261" ht="15.75" customHeight="1">
      <c r="H261" s="63"/>
      <c r="M261" s="4"/>
    </row>
    <row r="262" ht="15.75" customHeight="1">
      <c r="H262" s="63"/>
      <c r="M262" s="28"/>
    </row>
    <row r="263" ht="15.75" customHeight="1">
      <c r="H263" s="63"/>
      <c r="M263" s="60"/>
    </row>
    <row r="264" ht="15.75" customHeight="1">
      <c r="H264" s="63"/>
      <c r="M264" s="28"/>
    </row>
    <row r="265" ht="15.75" customHeight="1">
      <c r="H265" s="63"/>
      <c r="M265" s="28"/>
    </row>
    <row r="266" ht="15.75" customHeight="1">
      <c r="H266" s="63"/>
      <c r="M266" s="28"/>
    </row>
    <row r="267" ht="15.75" customHeight="1">
      <c r="H267" s="63"/>
      <c r="M267" s="28"/>
    </row>
    <row r="268" ht="15.75" customHeight="1">
      <c r="H268" s="63"/>
      <c r="M268" s="28"/>
    </row>
    <row r="269" ht="15.75" customHeight="1">
      <c r="H269" s="63"/>
      <c r="M269" s="28"/>
    </row>
    <row r="270" ht="15.75" customHeight="1">
      <c r="H270" s="63"/>
      <c r="M270" s="28"/>
    </row>
    <row r="271" ht="15.75" customHeight="1">
      <c r="H271" s="63"/>
      <c r="M271" s="28"/>
    </row>
    <row r="272" ht="15.75" customHeight="1">
      <c r="H272" s="63"/>
      <c r="M272" s="28"/>
    </row>
    <row r="273" ht="15.75" customHeight="1">
      <c r="H273" s="63"/>
      <c r="M273" s="28"/>
    </row>
    <row r="274" ht="15.75" customHeight="1">
      <c r="H274" s="63"/>
      <c r="M274" s="28"/>
    </row>
    <row r="275" ht="15.75" customHeight="1">
      <c r="H275" s="63"/>
      <c r="M275" s="28"/>
    </row>
    <row r="276" ht="15.75" customHeight="1">
      <c r="H276" s="63"/>
      <c r="M276" s="28"/>
    </row>
    <row r="277" ht="15.75" customHeight="1">
      <c r="H277" s="63"/>
      <c r="M277" s="28"/>
    </row>
    <row r="278" ht="15.75" customHeight="1">
      <c r="H278" s="63"/>
      <c r="M278" s="28"/>
    </row>
    <row r="279" ht="15.75" customHeight="1">
      <c r="H279" s="63"/>
      <c r="M279" s="28"/>
    </row>
    <row r="280" ht="15.75" customHeight="1">
      <c r="H280" s="63"/>
      <c r="M280" s="28"/>
    </row>
    <row r="281" ht="15.75" customHeight="1">
      <c r="H281" s="63"/>
      <c r="M281" s="4"/>
    </row>
    <row r="282" ht="15.75" customHeight="1">
      <c r="H282" s="63"/>
      <c r="M282" s="28"/>
    </row>
    <row r="283" ht="15.75" customHeight="1">
      <c r="H283" s="63"/>
      <c r="M283" s="60"/>
    </row>
    <row r="284" ht="15.75" customHeight="1">
      <c r="H284" s="63"/>
      <c r="M284" s="28"/>
    </row>
    <row r="285" ht="15.75" customHeight="1">
      <c r="H285" s="63"/>
      <c r="M285" s="28"/>
    </row>
    <row r="286" ht="15.75" customHeight="1">
      <c r="H286" s="63"/>
      <c r="M286" s="28"/>
    </row>
    <row r="287" ht="15.75" customHeight="1">
      <c r="H287" s="63"/>
      <c r="M287" s="28"/>
    </row>
    <row r="288" ht="15.75" customHeight="1">
      <c r="H288" s="63"/>
      <c r="M288" s="28"/>
    </row>
    <row r="289" ht="15.75" customHeight="1">
      <c r="H289" s="63"/>
      <c r="M289" s="28"/>
    </row>
    <row r="290" ht="15.75" customHeight="1">
      <c r="H290" s="63"/>
      <c r="M290" s="28"/>
    </row>
    <row r="291" ht="15.75" customHeight="1">
      <c r="H291" s="63"/>
      <c r="M291" s="28"/>
    </row>
    <row r="292" ht="15.75" customHeight="1">
      <c r="H292" s="63"/>
      <c r="M292" s="28"/>
    </row>
    <row r="293" ht="15.75" customHeight="1">
      <c r="H293" s="63"/>
      <c r="M293" s="28"/>
    </row>
    <row r="294" ht="15.75" customHeight="1">
      <c r="H294" s="63"/>
      <c r="M294" s="28"/>
    </row>
    <row r="295" ht="15.75" customHeight="1">
      <c r="H295" s="63"/>
      <c r="M295" s="28"/>
    </row>
    <row r="296" ht="15.75" customHeight="1">
      <c r="H296" s="63"/>
      <c r="M296" s="28"/>
    </row>
    <row r="297" ht="15.75" customHeight="1">
      <c r="H297" s="63"/>
      <c r="M297" s="28"/>
    </row>
    <row r="298" ht="15.75" customHeight="1">
      <c r="H298" s="63"/>
      <c r="M298" s="28"/>
    </row>
    <row r="299" ht="15.75" customHeight="1">
      <c r="H299" s="63"/>
      <c r="M299" s="28"/>
    </row>
    <row r="300" ht="15.75" customHeight="1">
      <c r="H300" s="63"/>
      <c r="M300" s="28"/>
    </row>
    <row r="301" ht="15.75" customHeight="1">
      <c r="H301" s="63"/>
      <c r="M301" s="4"/>
    </row>
    <row r="302" ht="15.75" customHeight="1">
      <c r="H302" s="63"/>
      <c r="M302" s="28"/>
    </row>
    <row r="303" ht="15.75" customHeight="1">
      <c r="H303" s="63"/>
      <c r="M303" s="60"/>
    </row>
    <row r="304" ht="15.75" customHeight="1">
      <c r="H304" s="63"/>
      <c r="M304" s="28"/>
    </row>
    <row r="305" ht="15.75" customHeight="1">
      <c r="H305" s="63"/>
      <c r="M305" s="28"/>
    </row>
    <row r="306" ht="15.75" customHeight="1">
      <c r="H306" s="63"/>
      <c r="M306" s="28"/>
    </row>
    <row r="307" ht="15.75" customHeight="1">
      <c r="H307" s="63"/>
      <c r="M307" s="28"/>
    </row>
    <row r="308" ht="15.75" customHeight="1">
      <c r="H308" s="63"/>
      <c r="M308" s="28"/>
    </row>
    <row r="309" ht="15.75" customHeight="1">
      <c r="H309" s="63"/>
      <c r="M309" s="28"/>
    </row>
    <row r="310" ht="15.75" customHeight="1">
      <c r="H310" s="63"/>
      <c r="M310" s="28"/>
    </row>
    <row r="311" ht="15.75" customHeight="1">
      <c r="H311" s="63"/>
      <c r="M311" s="28"/>
    </row>
    <row r="312" ht="15.75" customHeight="1">
      <c r="H312" s="63"/>
      <c r="M312" s="28"/>
    </row>
    <row r="313" ht="15.75" customHeight="1">
      <c r="H313" s="63"/>
      <c r="M313" s="28"/>
    </row>
    <row r="314" ht="15.75" customHeight="1">
      <c r="H314" s="63"/>
      <c r="M314" s="28"/>
    </row>
    <row r="315" ht="15.75" customHeight="1">
      <c r="H315" s="63"/>
      <c r="M315" s="28"/>
    </row>
    <row r="316" ht="15.75" customHeight="1">
      <c r="H316" s="63"/>
      <c r="M316" s="28"/>
    </row>
    <row r="317" ht="15.75" customHeight="1">
      <c r="H317" s="63"/>
      <c r="M317" s="28"/>
    </row>
    <row r="318" ht="15.75" customHeight="1">
      <c r="H318" s="63"/>
      <c r="M318" s="28"/>
    </row>
    <row r="319" ht="15.75" customHeight="1">
      <c r="H319" s="63"/>
      <c r="M319" s="28"/>
    </row>
    <row r="320" ht="15.75" customHeight="1">
      <c r="H320" s="63"/>
      <c r="M320" s="28"/>
    </row>
    <row r="321" ht="15.75" customHeight="1">
      <c r="H321" s="63"/>
      <c r="M321" s="4"/>
    </row>
    <row r="322" ht="15.75" customHeight="1">
      <c r="H322" s="63"/>
      <c r="M322" s="28"/>
    </row>
    <row r="323" ht="15.75" customHeight="1">
      <c r="H323" s="63"/>
      <c r="M323" s="60"/>
    </row>
    <row r="324" ht="15.75" customHeight="1">
      <c r="H324" s="63"/>
      <c r="M324" s="28"/>
    </row>
    <row r="325" ht="15.75" customHeight="1">
      <c r="H325" s="63"/>
      <c r="M325" s="28"/>
    </row>
    <row r="326" ht="15.75" customHeight="1">
      <c r="H326" s="63"/>
      <c r="M326" s="28"/>
    </row>
    <row r="327" ht="15.75" customHeight="1">
      <c r="H327" s="63"/>
      <c r="M327" s="28"/>
    </row>
    <row r="328" ht="15.75" customHeight="1">
      <c r="H328" s="63"/>
      <c r="M328" s="28"/>
    </row>
    <row r="329" ht="15.75" customHeight="1">
      <c r="H329" s="63"/>
      <c r="M329" s="28"/>
    </row>
    <row r="330" ht="15.75" customHeight="1">
      <c r="H330" s="63"/>
      <c r="M330" s="28"/>
    </row>
    <row r="331" ht="15.75" customHeight="1">
      <c r="H331" s="63"/>
      <c r="M331" s="28"/>
    </row>
    <row r="332" ht="15.75" customHeight="1">
      <c r="H332" s="63"/>
      <c r="M332" s="28"/>
    </row>
    <row r="333" ht="15.75" customHeight="1">
      <c r="H333" s="63"/>
      <c r="M333" s="28"/>
    </row>
    <row r="334" ht="15.75" customHeight="1">
      <c r="H334" s="63"/>
      <c r="M334" s="28"/>
    </row>
    <row r="335" ht="15.75" customHeight="1">
      <c r="H335" s="63"/>
      <c r="M335" s="28"/>
    </row>
    <row r="336" ht="15.75" customHeight="1">
      <c r="H336" s="63"/>
      <c r="M336" s="28"/>
    </row>
    <row r="337" ht="15.75" customHeight="1">
      <c r="H337" s="63"/>
      <c r="M337" s="28"/>
    </row>
    <row r="338" ht="15.75" customHeight="1">
      <c r="H338" s="63"/>
      <c r="M338" s="28"/>
    </row>
    <row r="339" ht="15.75" customHeight="1">
      <c r="H339" s="63"/>
      <c r="M339" s="28"/>
    </row>
    <row r="340" ht="15.75" customHeight="1">
      <c r="H340" s="63"/>
      <c r="M340" s="28"/>
    </row>
    <row r="341" ht="15.75" customHeight="1">
      <c r="H341" s="63"/>
      <c r="M341" s="4"/>
    </row>
    <row r="342" ht="15.75" customHeight="1">
      <c r="H342" s="63"/>
      <c r="M342" s="28"/>
    </row>
    <row r="343" ht="15.75" customHeight="1">
      <c r="H343" s="63"/>
      <c r="M343" s="60"/>
    </row>
    <row r="344" ht="15.75" customHeight="1">
      <c r="H344" s="63"/>
      <c r="M344" s="28"/>
    </row>
    <row r="345" ht="15.75" customHeight="1">
      <c r="H345" s="63"/>
      <c r="M345" s="28"/>
    </row>
    <row r="346" ht="15.75" customHeight="1">
      <c r="H346" s="63"/>
      <c r="M346" s="28"/>
    </row>
    <row r="347" ht="15.75" customHeight="1">
      <c r="H347" s="63"/>
      <c r="M347" s="28"/>
    </row>
    <row r="348" ht="15.75" customHeight="1">
      <c r="H348" s="63"/>
      <c r="M348" s="28"/>
    </row>
    <row r="349" ht="15.75" customHeight="1">
      <c r="H349" s="63"/>
      <c r="M349" s="28"/>
    </row>
    <row r="350" ht="15.75" customHeight="1">
      <c r="H350" s="63"/>
      <c r="M350" s="28"/>
    </row>
    <row r="351" ht="15.75" customHeight="1">
      <c r="H351" s="63"/>
      <c r="M351" s="28"/>
    </row>
    <row r="352" ht="15.75" customHeight="1">
      <c r="H352" s="63"/>
      <c r="M352" s="28"/>
    </row>
    <row r="353" ht="15.75" customHeight="1">
      <c r="H353" s="63"/>
      <c r="M353" s="28"/>
    </row>
    <row r="354" ht="15.75" customHeight="1">
      <c r="H354" s="63"/>
      <c r="M354" s="28"/>
    </row>
    <row r="355" ht="15.75" customHeight="1">
      <c r="H355" s="63"/>
      <c r="M355" s="28"/>
    </row>
    <row r="356" ht="15.75" customHeight="1">
      <c r="H356" s="63"/>
      <c r="M356" s="28"/>
    </row>
    <row r="357" ht="15.75" customHeight="1">
      <c r="H357" s="63"/>
      <c r="M357" s="28"/>
    </row>
    <row r="358" ht="15.75" customHeight="1">
      <c r="H358" s="63"/>
      <c r="M358" s="28"/>
    </row>
    <row r="359" ht="15.75" customHeight="1">
      <c r="H359" s="63"/>
      <c r="M359" s="28"/>
    </row>
    <row r="360" ht="15.75" customHeight="1">
      <c r="H360" s="63"/>
      <c r="M360" s="28"/>
    </row>
    <row r="361" ht="15.75" customHeight="1">
      <c r="H361" s="63"/>
      <c r="M361" s="4"/>
    </row>
    <row r="362" ht="15.75" customHeight="1">
      <c r="H362" s="63"/>
      <c r="M362" s="28"/>
    </row>
    <row r="363" ht="15.75" customHeight="1">
      <c r="H363" s="63"/>
      <c r="M363" s="60"/>
    </row>
    <row r="364" ht="15.75" customHeight="1">
      <c r="H364" s="63"/>
      <c r="M364" s="28"/>
    </row>
    <row r="365" ht="15.75" customHeight="1">
      <c r="H365" s="63"/>
      <c r="M365" s="28"/>
    </row>
    <row r="366" ht="15.75" customHeight="1">
      <c r="H366" s="63"/>
      <c r="M366" s="28"/>
    </row>
    <row r="367" ht="15.75" customHeight="1">
      <c r="H367" s="63"/>
      <c r="M367" s="28"/>
    </row>
    <row r="368" ht="15.75" customHeight="1">
      <c r="H368" s="63"/>
      <c r="M368" s="28"/>
    </row>
    <row r="369" ht="15.75" customHeight="1">
      <c r="H369" s="63"/>
      <c r="M369" s="28"/>
    </row>
    <row r="370" ht="15.75" customHeight="1">
      <c r="H370" s="63"/>
      <c r="M370" s="28"/>
    </row>
    <row r="371" ht="15.75" customHeight="1">
      <c r="H371" s="63"/>
      <c r="M371" s="28"/>
    </row>
    <row r="372" ht="15.75" customHeight="1">
      <c r="H372" s="63"/>
      <c r="M372" s="28"/>
    </row>
    <row r="373" ht="15.75" customHeight="1">
      <c r="H373" s="63"/>
      <c r="M373" s="28"/>
    </row>
    <row r="374" ht="15.75" customHeight="1">
      <c r="H374" s="63"/>
      <c r="M374" s="28"/>
    </row>
    <row r="375" ht="15.75" customHeight="1">
      <c r="H375" s="63"/>
      <c r="M375" s="28"/>
    </row>
    <row r="376" ht="15.75" customHeight="1">
      <c r="H376" s="63"/>
      <c r="M376" s="28"/>
    </row>
    <row r="377" ht="15.75" customHeight="1">
      <c r="H377" s="63"/>
      <c r="M377" s="28"/>
    </row>
    <row r="378" ht="15.75" customHeight="1">
      <c r="H378" s="63"/>
      <c r="M378" s="28"/>
    </row>
    <row r="379" ht="15.75" customHeight="1">
      <c r="H379" s="63"/>
      <c r="M379" s="28"/>
    </row>
    <row r="380" ht="15.75" customHeight="1">
      <c r="H380" s="63"/>
      <c r="M380" s="28"/>
    </row>
    <row r="381" ht="15.75" customHeight="1">
      <c r="H381" s="63"/>
      <c r="M381" s="4"/>
    </row>
    <row r="382" ht="15.75" customHeight="1">
      <c r="H382" s="63"/>
      <c r="M382" s="28"/>
    </row>
    <row r="383" ht="15.75" customHeight="1">
      <c r="H383" s="63"/>
      <c r="M383" s="60"/>
    </row>
    <row r="384" ht="15.75" customHeight="1">
      <c r="H384" s="63"/>
      <c r="M384" s="28"/>
    </row>
    <row r="385" ht="15.75" customHeight="1">
      <c r="H385" s="63"/>
      <c r="M385" s="28"/>
    </row>
    <row r="386" ht="15.75" customHeight="1">
      <c r="H386" s="63"/>
      <c r="M386" s="28"/>
    </row>
    <row r="387" ht="15.75" customHeight="1">
      <c r="H387" s="63"/>
      <c r="M387" s="28"/>
    </row>
    <row r="388" ht="15.75" customHeight="1">
      <c r="H388" s="63"/>
      <c r="M388" s="28"/>
    </row>
    <row r="389" ht="15.75" customHeight="1">
      <c r="H389" s="63"/>
      <c r="M389" s="28"/>
    </row>
    <row r="390" ht="15.75" customHeight="1">
      <c r="H390" s="63"/>
      <c r="M390" s="28"/>
    </row>
    <row r="391" ht="15.75" customHeight="1">
      <c r="H391" s="63"/>
      <c r="M391" s="28"/>
    </row>
    <row r="392" ht="15.75" customHeight="1">
      <c r="H392" s="63"/>
      <c r="M392" s="28"/>
    </row>
    <row r="393" ht="15.75" customHeight="1">
      <c r="H393" s="63"/>
      <c r="M393" s="28"/>
    </row>
    <row r="394" ht="15.75" customHeight="1">
      <c r="H394" s="63"/>
      <c r="M394" s="28"/>
    </row>
    <row r="395" ht="15.75" customHeight="1">
      <c r="H395" s="63"/>
      <c r="M395" s="28"/>
    </row>
    <row r="396" ht="15.75" customHeight="1">
      <c r="H396" s="63"/>
      <c r="M396" s="28"/>
    </row>
    <row r="397" ht="15.75" customHeight="1">
      <c r="H397" s="63"/>
      <c r="M397" s="28"/>
    </row>
    <row r="398" ht="15.75" customHeight="1">
      <c r="H398" s="63"/>
      <c r="M398" s="28"/>
    </row>
    <row r="399" ht="15.75" customHeight="1">
      <c r="H399" s="63"/>
      <c r="M399" s="28"/>
    </row>
    <row r="400" ht="15.75" customHeight="1">
      <c r="H400" s="63"/>
      <c r="M400" s="28"/>
    </row>
    <row r="401" ht="15.75" customHeight="1">
      <c r="H401" s="63"/>
      <c r="M401" s="4"/>
    </row>
    <row r="402" ht="15.75" customHeight="1">
      <c r="H402" s="63"/>
      <c r="M402" s="28"/>
    </row>
    <row r="403" ht="15.75" customHeight="1">
      <c r="H403" s="63"/>
      <c r="M403" s="60"/>
    </row>
    <row r="404" ht="15.75" customHeight="1">
      <c r="H404" s="63"/>
      <c r="M404" s="28"/>
    </row>
    <row r="405" ht="15.75" customHeight="1">
      <c r="H405" s="63"/>
      <c r="M405" s="28"/>
    </row>
    <row r="406" ht="15.75" customHeight="1">
      <c r="H406" s="63"/>
      <c r="M406" s="28"/>
    </row>
    <row r="407" ht="15.75" customHeight="1">
      <c r="H407" s="63"/>
      <c r="M407" s="28"/>
    </row>
    <row r="408" ht="15.75" customHeight="1">
      <c r="H408" s="63"/>
      <c r="M408" s="28"/>
    </row>
    <row r="409" ht="15.75" customHeight="1">
      <c r="H409" s="63"/>
      <c r="M409" s="28"/>
    </row>
    <row r="410" ht="15.75" customHeight="1">
      <c r="H410" s="63"/>
      <c r="M410" s="28"/>
    </row>
    <row r="411" ht="15.75" customHeight="1">
      <c r="H411" s="63"/>
      <c r="M411" s="28"/>
    </row>
    <row r="412" ht="15.75" customHeight="1">
      <c r="H412" s="63"/>
      <c r="M412" s="28"/>
    </row>
    <row r="413" ht="15.75" customHeight="1">
      <c r="H413" s="63"/>
      <c r="M413" s="28"/>
    </row>
    <row r="414" ht="15.75" customHeight="1">
      <c r="H414" s="63"/>
      <c r="M414" s="28"/>
    </row>
    <row r="415" ht="15.75" customHeight="1">
      <c r="H415" s="63"/>
      <c r="M415" s="28"/>
    </row>
    <row r="416" ht="15.75" customHeight="1">
      <c r="H416" s="63"/>
      <c r="M416" s="28"/>
    </row>
    <row r="417" ht="15.75" customHeight="1">
      <c r="H417" s="63"/>
      <c r="M417" s="28"/>
    </row>
    <row r="418" ht="15.75" customHeight="1">
      <c r="H418" s="63"/>
      <c r="M418" s="28"/>
    </row>
    <row r="419" ht="15.75" customHeight="1">
      <c r="H419" s="63"/>
      <c r="M419" s="28"/>
    </row>
    <row r="420" ht="15.75" customHeight="1">
      <c r="H420" s="63"/>
      <c r="M420" s="28"/>
    </row>
    <row r="421" ht="15.75" customHeight="1">
      <c r="H421" s="63"/>
      <c r="M421" s="4"/>
    </row>
    <row r="422" ht="15.75" customHeight="1">
      <c r="H422" s="63"/>
      <c r="M422" s="28"/>
    </row>
    <row r="423" ht="15.75" customHeight="1">
      <c r="H423" s="63"/>
      <c r="M423" s="60"/>
    </row>
    <row r="424" ht="15.75" customHeight="1">
      <c r="H424" s="63"/>
      <c r="M424" s="28"/>
    </row>
    <row r="425" ht="15.75" customHeight="1">
      <c r="H425" s="63"/>
      <c r="M425" s="28"/>
    </row>
    <row r="426" ht="15.75" customHeight="1">
      <c r="H426" s="63"/>
      <c r="M426" s="28"/>
    </row>
    <row r="427" ht="15.75" customHeight="1">
      <c r="H427" s="63"/>
      <c r="M427" s="28"/>
    </row>
    <row r="428" ht="15.75" customHeight="1">
      <c r="H428" s="63"/>
      <c r="M428" s="28"/>
    </row>
    <row r="429" ht="15.75" customHeight="1">
      <c r="H429" s="63"/>
      <c r="M429" s="28"/>
    </row>
    <row r="430" ht="15.75" customHeight="1">
      <c r="H430" s="63"/>
      <c r="M430" s="28"/>
    </row>
    <row r="431" ht="15.75" customHeight="1">
      <c r="H431" s="63"/>
      <c r="M431" s="28"/>
    </row>
    <row r="432" ht="15.75" customHeight="1">
      <c r="H432" s="63"/>
      <c r="M432" s="28"/>
    </row>
    <row r="433" ht="15.75" customHeight="1">
      <c r="H433" s="63"/>
      <c r="M433" s="28"/>
    </row>
    <row r="434" ht="15.75" customHeight="1">
      <c r="H434" s="63"/>
      <c r="M434" s="28"/>
    </row>
    <row r="435" ht="15.75" customHeight="1">
      <c r="H435" s="63"/>
      <c r="M435" s="28"/>
    </row>
    <row r="436" ht="15.75" customHeight="1">
      <c r="H436" s="63"/>
      <c r="M436" s="28"/>
    </row>
    <row r="437" ht="15.75" customHeight="1">
      <c r="H437" s="63"/>
      <c r="M437" s="28"/>
    </row>
    <row r="438" ht="15.75" customHeight="1">
      <c r="H438" s="63"/>
      <c r="M438" s="28"/>
    </row>
    <row r="439" ht="15.75" customHeight="1">
      <c r="H439" s="63"/>
      <c r="M439" s="28"/>
    </row>
    <row r="440" ht="15.75" customHeight="1">
      <c r="H440" s="63"/>
      <c r="M440" s="28"/>
    </row>
    <row r="441" ht="15.75" customHeight="1">
      <c r="H441" s="63"/>
      <c r="M441" s="4"/>
    </row>
    <row r="442" ht="15.75" customHeight="1">
      <c r="H442" s="63"/>
      <c r="M442" s="28"/>
    </row>
    <row r="443" ht="15.75" customHeight="1">
      <c r="H443" s="63"/>
      <c r="M443" s="60"/>
    </row>
    <row r="444" ht="15.75" customHeight="1">
      <c r="H444" s="63"/>
      <c r="M444" s="28"/>
    </row>
    <row r="445" ht="15.75" customHeight="1">
      <c r="H445" s="63"/>
      <c r="M445" s="28"/>
    </row>
    <row r="446" ht="15.75" customHeight="1">
      <c r="H446" s="63"/>
      <c r="M446" s="28"/>
    </row>
    <row r="447" ht="15.75" customHeight="1">
      <c r="H447" s="63"/>
      <c r="M447" s="28"/>
    </row>
    <row r="448" ht="15.75" customHeight="1">
      <c r="H448" s="63"/>
      <c r="M448" s="28"/>
    </row>
    <row r="449" ht="15.75" customHeight="1">
      <c r="H449" s="63"/>
      <c r="M449" s="28"/>
    </row>
    <row r="450" ht="15.75" customHeight="1">
      <c r="H450" s="63"/>
      <c r="M450" s="28"/>
    </row>
    <row r="451" ht="15.75" customHeight="1">
      <c r="H451" s="63"/>
      <c r="M451" s="28"/>
    </row>
    <row r="452" ht="15.75" customHeight="1">
      <c r="H452" s="63"/>
      <c r="M452" s="28"/>
    </row>
    <row r="453" ht="15.75" customHeight="1">
      <c r="H453" s="63"/>
      <c r="M453" s="28"/>
    </row>
    <row r="454" ht="15.75" customHeight="1">
      <c r="H454" s="63"/>
      <c r="M454" s="28"/>
    </row>
    <row r="455" ht="15.75" customHeight="1">
      <c r="H455" s="63"/>
      <c r="M455" s="28"/>
    </row>
    <row r="456" ht="15.75" customHeight="1">
      <c r="H456" s="63"/>
      <c r="M456" s="28"/>
    </row>
    <row r="457" ht="15.75" customHeight="1">
      <c r="H457" s="63"/>
      <c r="M457" s="28"/>
    </row>
    <row r="458" ht="15.75" customHeight="1">
      <c r="H458" s="63"/>
      <c r="M458" s="28"/>
    </row>
    <row r="459" ht="15.75" customHeight="1">
      <c r="H459" s="63"/>
      <c r="M459" s="28"/>
    </row>
    <row r="460" ht="15.75" customHeight="1">
      <c r="H460" s="63"/>
      <c r="M460" s="28"/>
    </row>
    <row r="461" ht="15.75" customHeight="1">
      <c r="H461" s="63"/>
      <c r="M461" s="4"/>
    </row>
    <row r="462" ht="15.75" customHeight="1">
      <c r="H462" s="63"/>
      <c r="M462" s="28"/>
    </row>
    <row r="463" ht="15.75" customHeight="1">
      <c r="H463" s="63"/>
      <c r="M463" s="60"/>
    </row>
    <row r="464" ht="15.75" customHeight="1">
      <c r="H464" s="63"/>
      <c r="M464" s="28"/>
    </row>
    <row r="465" ht="15.75" customHeight="1">
      <c r="H465" s="63"/>
      <c r="M465" s="28"/>
    </row>
    <row r="466" ht="15.75" customHeight="1">
      <c r="H466" s="63"/>
      <c r="M466" s="28"/>
    </row>
    <row r="467" ht="15.75" customHeight="1">
      <c r="H467" s="63"/>
      <c r="M467" s="28"/>
    </row>
    <row r="468" ht="15.75" customHeight="1">
      <c r="H468" s="63"/>
      <c r="M468" s="28"/>
    </row>
    <row r="469" ht="15.75" customHeight="1">
      <c r="H469" s="63"/>
      <c r="M469" s="28"/>
    </row>
    <row r="470" ht="15.75" customHeight="1">
      <c r="H470" s="63"/>
      <c r="M470" s="28"/>
    </row>
    <row r="471" ht="15.75" customHeight="1">
      <c r="H471" s="63"/>
      <c r="M471" s="28"/>
    </row>
    <row r="472" ht="15.75" customHeight="1">
      <c r="H472" s="63"/>
      <c r="M472" s="28"/>
    </row>
    <row r="473" ht="15.75" customHeight="1">
      <c r="H473" s="63"/>
      <c r="M473" s="28"/>
    </row>
    <row r="474" ht="15.75" customHeight="1">
      <c r="H474" s="63"/>
      <c r="M474" s="28"/>
    </row>
    <row r="475" ht="15.75" customHeight="1">
      <c r="H475" s="63"/>
      <c r="M475" s="28"/>
    </row>
    <row r="476" ht="15.75" customHeight="1">
      <c r="H476" s="63"/>
      <c r="M476" s="28"/>
    </row>
    <row r="477" ht="15.75" customHeight="1">
      <c r="H477" s="63"/>
      <c r="M477" s="28"/>
    </row>
    <row r="478" ht="15.75" customHeight="1">
      <c r="H478" s="63"/>
      <c r="M478" s="28"/>
    </row>
    <row r="479" ht="15.75" customHeight="1">
      <c r="H479" s="63"/>
      <c r="M479" s="28"/>
    </row>
    <row r="480" ht="15.75" customHeight="1">
      <c r="H480" s="63"/>
      <c r="M480" s="28"/>
    </row>
    <row r="481" ht="15.75" customHeight="1">
      <c r="H481" s="63"/>
      <c r="M481" s="4"/>
    </row>
    <row r="482" ht="15.75" customHeight="1">
      <c r="H482" s="63"/>
      <c r="M482" s="28"/>
    </row>
    <row r="483" ht="15.75" customHeight="1">
      <c r="H483" s="63"/>
      <c r="M483" s="60"/>
    </row>
    <row r="484" ht="15.75" customHeight="1">
      <c r="H484" s="63"/>
      <c r="M484" s="28"/>
    </row>
    <row r="485" ht="15.75" customHeight="1">
      <c r="H485" s="63"/>
      <c r="M485" s="28"/>
    </row>
    <row r="486" ht="15.75" customHeight="1">
      <c r="H486" s="63"/>
      <c r="M486" s="28"/>
    </row>
    <row r="487" ht="15.75" customHeight="1">
      <c r="H487" s="63"/>
      <c r="M487" s="28"/>
    </row>
    <row r="488" ht="15.75" customHeight="1">
      <c r="H488" s="63"/>
      <c r="M488" s="28"/>
    </row>
    <row r="489" ht="15.75" customHeight="1">
      <c r="H489" s="63"/>
      <c r="M489" s="28"/>
    </row>
    <row r="490" ht="15.75" customHeight="1">
      <c r="H490" s="63"/>
      <c r="M490" s="28"/>
    </row>
    <row r="491" ht="15.75" customHeight="1">
      <c r="H491" s="63"/>
      <c r="M491" s="28"/>
    </row>
    <row r="492" ht="15.75" customHeight="1">
      <c r="H492" s="63"/>
      <c r="M492" s="28"/>
    </row>
    <row r="493" ht="15.75" customHeight="1">
      <c r="H493" s="63"/>
      <c r="M493" s="28"/>
    </row>
    <row r="494" ht="15.75" customHeight="1">
      <c r="H494" s="63"/>
      <c r="M494" s="28"/>
    </row>
    <row r="495" ht="15.75" customHeight="1">
      <c r="H495" s="63"/>
      <c r="M495" s="28"/>
    </row>
    <row r="496" ht="15.75" customHeight="1">
      <c r="H496" s="63"/>
      <c r="M496" s="28"/>
    </row>
    <row r="497" ht="15.75" customHeight="1">
      <c r="H497" s="63"/>
      <c r="M497" s="28"/>
    </row>
    <row r="498" ht="15.75" customHeight="1">
      <c r="H498" s="63"/>
      <c r="M498" s="28"/>
    </row>
    <row r="499" ht="15.75" customHeight="1">
      <c r="H499" s="63"/>
      <c r="M499" s="28"/>
    </row>
    <row r="500" ht="15.75" customHeight="1">
      <c r="H500" s="63"/>
      <c r="M500" s="28"/>
    </row>
    <row r="501" ht="15.75" customHeight="1">
      <c r="H501" s="63"/>
      <c r="M501" s="4"/>
    </row>
    <row r="502" ht="15.75" customHeight="1">
      <c r="H502" s="63"/>
      <c r="M502" s="28"/>
    </row>
    <row r="503" ht="15.75" customHeight="1">
      <c r="H503" s="63"/>
      <c r="M503" s="60"/>
    </row>
    <row r="504" ht="15.75" customHeight="1">
      <c r="H504" s="63"/>
      <c r="M504" s="28"/>
    </row>
    <row r="505" ht="15.75" customHeight="1">
      <c r="H505" s="63"/>
      <c r="M505" s="28"/>
    </row>
    <row r="506" ht="15.75" customHeight="1">
      <c r="H506" s="63"/>
      <c r="M506" s="28"/>
    </row>
    <row r="507" ht="15.75" customHeight="1">
      <c r="H507" s="63"/>
      <c r="M507" s="28"/>
    </row>
    <row r="508" ht="15.75" customHeight="1">
      <c r="H508" s="63"/>
      <c r="M508" s="28"/>
    </row>
    <row r="509" ht="15.75" customHeight="1">
      <c r="H509" s="63"/>
      <c r="M509" s="28"/>
    </row>
    <row r="510" ht="15.75" customHeight="1">
      <c r="H510" s="63"/>
      <c r="M510" s="28"/>
    </row>
    <row r="511" ht="15.75" customHeight="1">
      <c r="H511" s="63"/>
      <c r="M511" s="28"/>
    </row>
    <row r="512" ht="15.75" customHeight="1">
      <c r="H512" s="63"/>
      <c r="M512" s="28"/>
    </row>
    <row r="513" ht="15.75" customHeight="1">
      <c r="H513" s="63"/>
      <c r="M513" s="28"/>
    </row>
    <row r="514" ht="15.75" customHeight="1">
      <c r="H514" s="63"/>
      <c r="M514" s="28"/>
    </row>
    <row r="515" ht="15.75" customHeight="1">
      <c r="H515" s="63"/>
      <c r="M515" s="28"/>
    </row>
    <row r="516" ht="15.75" customHeight="1">
      <c r="H516" s="63"/>
      <c r="M516" s="28"/>
    </row>
    <row r="517" ht="15.75" customHeight="1">
      <c r="H517" s="63"/>
      <c r="M517" s="28"/>
    </row>
    <row r="518" ht="15.75" customHeight="1">
      <c r="H518" s="63"/>
      <c r="M518" s="28"/>
    </row>
    <row r="519" ht="15.75" customHeight="1">
      <c r="H519" s="63"/>
      <c r="M519" s="28"/>
    </row>
    <row r="520" ht="15.75" customHeight="1">
      <c r="H520" s="63"/>
      <c r="M520" s="28"/>
    </row>
    <row r="521" ht="15.75" customHeight="1">
      <c r="H521" s="63"/>
      <c r="M521" s="4"/>
    </row>
    <row r="522" ht="15.75" customHeight="1">
      <c r="H522" s="63"/>
      <c r="M522" s="28"/>
    </row>
    <row r="523" ht="15.75" customHeight="1">
      <c r="H523" s="63"/>
      <c r="M523" s="60"/>
    </row>
    <row r="524" ht="15.75" customHeight="1">
      <c r="H524" s="63"/>
      <c r="M524" s="28"/>
    </row>
    <row r="525" ht="15.75" customHeight="1">
      <c r="H525" s="63"/>
      <c r="M525" s="28"/>
    </row>
    <row r="526" ht="15.75" customHeight="1">
      <c r="H526" s="63"/>
      <c r="M526" s="28"/>
    </row>
    <row r="527" ht="15.75" customHeight="1">
      <c r="H527" s="63"/>
      <c r="M527" s="28"/>
    </row>
    <row r="528" ht="15.75" customHeight="1">
      <c r="H528" s="63"/>
      <c r="M528" s="28"/>
    </row>
    <row r="529" ht="15.75" customHeight="1">
      <c r="H529" s="63"/>
      <c r="M529" s="28"/>
    </row>
    <row r="530" ht="15.75" customHeight="1">
      <c r="H530" s="63"/>
      <c r="M530" s="28"/>
    </row>
    <row r="531" ht="15.75" customHeight="1">
      <c r="H531" s="63"/>
      <c r="M531" s="28"/>
    </row>
    <row r="532" ht="15.75" customHeight="1">
      <c r="H532" s="63"/>
      <c r="M532" s="28"/>
    </row>
    <row r="533" ht="15.75" customHeight="1">
      <c r="H533" s="63"/>
      <c r="M533" s="28"/>
    </row>
    <row r="534" ht="15.75" customHeight="1">
      <c r="H534" s="63"/>
      <c r="M534" s="28"/>
    </row>
    <row r="535" ht="15.75" customHeight="1">
      <c r="H535" s="63"/>
      <c r="M535" s="28"/>
    </row>
    <row r="536" ht="15.75" customHeight="1">
      <c r="H536" s="63"/>
      <c r="M536" s="28"/>
    </row>
    <row r="537" ht="15.75" customHeight="1">
      <c r="H537" s="63"/>
      <c r="M537" s="28"/>
    </row>
    <row r="538" ht="15.75" customHeight="1">
      <c r="H538" s="63"/>
      <c r="M538" s="28"/>
    </row>
    <row r="539" ht="15.75" customHeight="1">
      <c r="H539" s="63"/>
      <c r="M539" s="28"/>
    </row>
    <row r="540" ht="15.75" customHeight="1">
      <c r="H540" s="63"/>
      <c r="M540" s="28"/>
    </row>
    <row r="541" ht="15.75" customHeight="1">
      <c r="H541" s="63"/>
      <c r="M541" s="4"/>
    </row>
    <row r="542" ht="15.75" customHeight="1">
      <c r="H542" s="63"/>
      <c r="M542" s="28"/>
    </row>
    <row r="543" ht="15.75" customHeight="1">
      <c r="H543" s="63"/>
      <c r="M543" s="60"/>
    </row>
    <row r="544" ht="15.75" customHeight="1">
      <c r="H544" s="63"/>
      <c r="M544" s="28"/>
    </row>
    <row r="545" ht="15.75" customHeight="1">
      <c r="H545" s="63"/>
      <c r="M545" s="28"/>
    </row>
    <row r="546" ht="15.75" customHeight="1">
      <c r="H546" s="63"/>
      <c r="M546" s="28"/>
    </row>
    <row r="547" ht="15.75" customHeight="1">
      <c r="H547" s="63"/>
      <c r="M547" s="28"/>
    </row>
    <row r="548" ht="15.75" customHeight="1">
      <c r="H548" s="63"/>
      <c r="M548" s="28"/>
    </row>
    <row r="549" ht="15.75" customHeight="1">
      <c r="H549" s="63"/>
      <c r="M549" s="28"/>
    </row>
    <row r="550" ht="15.75" customHeight="1">
      <c r="H550" s="63"/>
      <c r="M550" s="28"/>
    </row>
    <row r="551" ht="15.75" customHeight="1">
      <c r="H551" s="63"/>
      <c r="M551" s="28"/>
    </row>
    <row r="552" ht="15.75" customHeight="1">
      <c r="H552" s="63"/>
      <c r="M552" s="28"/>
    </row>
    <row r="553" ht="15.75" customHeight="1">
      <c r="H553" s="63"/>
      <c r="M553" s="28"/>
    </row>
    <row r="554" ht="15.75" customHeight="1">
      <c r="H554" s="63"/>
      <c r="M554" s="28"/>
    </row>
    <row r="555" ht="15.75" customHeight="1">
      <c r="H555" s="63"/>
      <c r="M555" s="28"/>
    </row>
    <row r="556" ht="15.75" customHeight="1">
      <c r="H556" s="63"/>
      <c r="M556" s="28"/>
    </row>
    <row r="557" ht="15.75" customHeight="1">
      <c r="H557" s="63"/>
      <c r="M557" s="28"/>
    </row>
    <row r="558" ht="15.75" customHeight="1">
      <c r="H558" s="63"/>
      <c r="M558" s="28"/>
    </row>
    <row r="559" ht="15.75" customHeight="1">
      <c r="H559" s="63"/>
      <c r="M559" s="28"/>
    </row>
    <row r="560" ht="15.75" customHeight="1">
      <c r="H560" s="63"/>
      <c r="M560" s="28"/>
    </row>
    <row r="561" ht="15.75" customHeight="1">
      <c r="H561" s="63"/>
      <c r="M561" s="4"/>
    </row>
    <row r="562" ht="15.75" customHeight="1">
      <c r="H562" s="63"/>
      <c r="M562" s="28"/>
    </row>
    <row r="563" ht="15.75" customHeight="1">
      <c r="H563" s="63"/>
      <c r="M563" s="60"/>
    </row>
    <row r="564" ht="15.75" customHeight="1">
      <c r="H564" s="63"/>
      <c r="M564" s="28"/>
    </row>
    <row r="565" ht="15.75" customHeight="1">
      <c r="H565" s="63"/>
      <c r="M565" s="28"/>
    </row>
    <row r="566" ht="15.75" customHeight="1">
      <c r="H566" s="63"/>
      <c r="M566" s="28"/>
    </row>
    <row r="567" ht="15.75" customHeight="1">
      <c r="H567" s="63"/>
      <c r="M567" s="28"/>
    </row>
    <row r="568" ht="15.75" customHeight="1">
      <c r="H568" s="63"/>
      <c r="M568" s="28"/>
    </row>
    <row r="569" ht="15.75" customHeight="1">
      <c r="H569" s="63"/>
      <c r="M569" s="28"/>
    </row>
    <row r="570" ht="15.75" customHeight="1">
      <c r="H570" s="63"/>
      <c r="M570" s="28"/>
    </row>
    <row r="571" ht="15.75" customHeight="1">
      <c r="H571" s="63"/>
      <c r="M571" s="28"/>
    </row>
    <row r="572" ht="15.75" customHeight="1">
      <c r="H572" s="63"/>
      <c r="M572" s="28"/>
    </row>
    <row r="573" ht="15.75" customHeight="1">
      <c r="H573" s="63"/>
      <c r="M573" s="28"/>
    </row>
    <row r="574" ht="15.75" customHeight="1">
      <c r="H574" s="63"/>
      <c r="M574" s="28"/>
    </row>
    <row r="575" ht="15.75" customHeight="1">
      <c r="H575" s="63"/>
      <c r="M575" s="28"/>
    </row>
    <row r="576" ht="15.75" customHeight="1">
      <c r="H576" s="63"/>
      <c r="M576" s="28"/>
    </row>
    <row r="577" ht="15.75" customHeight="1">
      <c r="H577" s="63"/>
      <c r="M577" s="28"/>
    </row>
    <row r="578" ht="15.75" customHeight="1">
      <c r="H578" s="63"/>
      <c r="M578" s="28"/>
    </row>
    <row r="579" ht="15.75" customHeight="1">
      <c r="H579" s="63"/>
      <c r="M579" s="28"/>
    </row>
    <row r="580" ht="15.75" customHeight="1">
      <c r="H580" s="63"/>
      <c r="M580" s="28"/>
    </row>
    <row r="581" ht="15.75" customHeight="1">
      <c r="H581" s="63"/>
      <c r="M581" s="4"/>
    </row>
    <row r="582" ht="15.75" customHeight="1">
      <c r="H582" s="63"/>
      <c r="M582" s="28"/>
    </row>
    <row r="583" ht="15.75" customHeight="1">
      <c r="H583" s="63"/>
      <c r="M583" s="60"/>
    </row>
    <row r="584" ht="15.75" customHeight="1">
      <c r="H584" s="63"/>
      <c r="M584" s="28"/>
    </row>
    <row r="585" ht="15.75" customHeight="1">
      <c r="H585" s="63"/>
      <c r="M585" s="28"/>
    </row>
    <row r="586" ht="15.75" customHeight="1">
      <c r="H586" s="63"/>
      <c r="M586" s="28"/>
    </row>
    <row r="587" ht="15.75" customHeight="1">
      <c r="H587" s="63"/>
      <c r="M587" s="28"/>
    </row>
    <row r="588" ht="15.75" customHeight="1">
      <c r="H588" s="63"/>
      <c r="M588" s="28"/>
    </row>
    <row r="589" ht="15.75" customHeight="1">
      <c r="H589" s="63"/>
      <c r="M589" s="28"/>
    </row>
    <row r="590" ht="15.75" customHeight="1">
      <c r="H590" s="63"/>
      <c r="M590" s="28"/>
    </row>
    <row r="591" ht="15.75" customHeight="1">
      <c r="H591" s="63"/>
      <c r="M591" s="28"/>
    </row>
    <row r="592" ht="15.75" customHeight="1">
      <c r="H592" s="63"/>
      <c r="M592" s="28"/>
    </row>
    <row r="593" ht="15.75" customHeight="1">
      <c r="H593" s="63"/>
      <c r="M593" s="28"/>
    </row>
    <row r="594" ht="15.75" customHeight="1">
      <c r="H594" s="63"/>
      <c r="M594" s="28"/>
    </row>
    <row r="595" ht="15.75" customHeight="1">
      <c r="H595" s="63"/>
      <c r="M595" s="28"/>
    </row>
    <row r="596" ht="15.75" customHeight="1">
      <c r="H596" s="63"/>
      <c r="M596" s="28"/>
    </row>
    <row r="597" ht="15.75" customHeight="1">
      <c r="H597" s="63"/>
      <c r="M597" s="28"/>
    </row>
    <row r="598" ht="15.75" customHeight="1">
      <c r="H598" s="63"/>
      <c r="M598" s="28"/>
    </row>
    <row r="599" ht="15.75" customHeight="1">
      <c r="H599" s="63"/>
      <c r="M599" s="28"/>
    </row>
    <row r="600" ht="15.75" customHeight="1">
      <c r="H600" s="63"/>
      <c r="M600" s="28"/>
    </row>
    <row r="601" ht="15.75" customHeight="1">
      <c r="H601" s="63"/>
      <c r="M601" s="4"/>
    </row>
    <row r="602" ht="15.75" customHeight="1">
      <c r="H602" s="63"/>
      <c r="M602" s="28"/>
    </row>
    <row r="603" ht="15.75" customHeight="1">
      <c r="H603" s="63"/>
      <c r="M603" s="60"/>
    </row>
    <row r="604" ht="15.75" customHeight="1">
      <c r="H604" s="63"/>
      <c r="M604" s="28"/>
    </row>
    <row r="605" ht="15.75" customHeight="1">
      <c r="H605" s="63"/>
      <c r="M605" s="28"/>
    </row>
    <row r="606" ht="15.75" customHeight="1">
      <c r="H606" s="63"/>
      <c r="M606" s="28"/>
    </row>
    <row r="607" ht="15.75" customHeight="1">
      <c r="H607" s="63"/>
      <c r="M607" s="28"/>
    </row>
    <row r="608" ht="15.75" customHeight="1">
      <c r="H608" s="63"/>
      <c r="M608" s="28"/>
    </row>
    <row r="609" ht="15.75" customHeight="1">
      <c r="H609" s="63"/>
      <c r="M609" s="28"/>
    </row>
    <row r="610" ht="15.75" customHeight="1">
      <c r="H610" s="63"/>
      <c r="M610" s="28"/>
    </row>
    <row r="611" ht="15.75" customHeight="1">
      <c r="H611" s="63"/>
      <c r="M611" s="28"/>
    </row>
    <row r="612" ht="15.75" customHeight="1">
      <c r="H612" s="63"/>
      <c r="M612" s="28"/>
    </row>
    <row r="613" ht="15.75" customHeight="1">
      <c r="H613" s="63"/>
      <c r="M613" s="28"/>
    </row>
    <row r="614" ht="15.75" customHeight="1">
      <c r="H614" s="63"/>
      <c r="M614" s="28"/>
    </row>
    <row r="615" ht="15.75" customHeight="1">
      <c r="H615" s="63"/>
      <c r="M615" s="28"/>
    </row>
    <row r="616" ht="15.75" customHeight="1">
      <c r="H616" s="63"/>
      <c r="M616" s="28"/>
    </row>
    <row r="617" ht="15.75" customHeight="1">
      <c r="H617" s="63"/>
      <c r="M617" s="28"/>
    </row>
    <row r="618" ht="15.75" customHeight="1">
      <c r="H618" s="63"/>
      <c r="M618" s="28"/>
    </row>
    <row r="619" ht="15.75" customHeight="1">
      <c r="H619" s="63"/>
      <c r="M619" s="28"/>
    </row>
    <row r="620" ht="15.75" customHeight="1">
      <c r="H620" s="63"/>
      <c r="M620" s="28"/>
    </row>
    <row r="621" ht="15.75" customHeight="1">
      <c r="H621" s="63"/>
      <c r="M621" s="4"/>
    </row>
    <row r="622" ht="15.75" customHeight="1">
      <c r="H622" s="63"/>
      <c r="M622" s="28"/>
    </row>
    <row r="623" ht="15.75" customHeight="1">
      <c r="H623" s="63"/>
      <c r="M623" s="60"/>
    </row>
    <row r="624" ht="15.75" customHeight="1">
      <c r="H624" s="63"/>
      <c r="M624" s="28"/>
    </row>
    <row r="625" ht="15.75" customHeight="1">
      <c r="H625" s="63"/>
      <c r="M625" s="28"/>
    </row>
    <row r="626" ht="15.75" customHeight="1">
      <c r="H626" s="63"/>
      <c r="M626" s="28"/>
    </row>
    <row r="627" ht="15.75" customHeight="1">
      <c r="H627" s="63"/>
      <c r="M627" s="28"/>
    </row>
    <row r="628" ht="15.75" customHeight="1">
      <c r="H628" s="63"/>
      <c r="M628" s="28"/>
    </row>
    <row r="629" ht="15.75" customHeight="1">
      <c r="H629" s="63"/>
      <c r="M629" s="28"/>
    </row>
    <row r="630" ht="15.75" customHeight="1">
      <c r="H630" s="63"/>
      <c r="M630" s="28"/>
    </row>
    <row r="631" ht="15.75" customHeight="1">
      <c r="H631" s="63"/>
      <c r="M631" s="28"/>
    </row>
    <row r="632" ht="15.75" customHeight="1">
      <c r="H632" s="63"/>
      <c r="M632" s="28"/>
    </row>
    <row r="633" ht="15.75" customHeight="1">
      <c r="H633" s="63"/>
      <c r="M633" s="28"/>
    </row>
    <row r="634" ht="15.75" customHeight="1">
      <c r="H634" s="63"/>
      <c r="M634" s="28"/>
    </row>
    <row r="635" ht="15.75" customHeight="1">
      <c r="H635" s="63"/>
      <c r="M635" s="28"/>
    </row>
    <row r="636" ht="15.75" customHeight="1">
      <c r="H636" s="63"/>
      <c r="M636" s="28"/>
    </row>
    <row r="637" ht="15.75" customHeight="1">
      <c r="H637" s="63"/>
      <c r="M637" s="28"/>
    </row>
    <row r="638" ht="15.75" customHeight="1">
      <c r="H638" s="63"/>
      <c r="M638" s="28"/>
    </row>
    <row r="639" ht="15.75" customHeight="1">
      <c r="H639" s="63"/>
      <c r="M639" s="28"/>
    </row>
    <row r="640" ht="15.75" customHeight="1">
      <c r="H640" s="63"/>
      <c r="M640" s="28"/>
    </row>
    <row r="641" ht="15.75" customHeight="1">
      <c r="H641" s="63"/>
      <c r="M641" s="4"/>
    </row>
    <row r="642" ht="15.75" customHeight="1">
      <c r="H642" s="63"/>
      <c r="M642" s="28"/>
    </row>
    <row r="643" ht="15.75" customHeight="1">
      <c r="H643" s="63"/>
      <c r="M643" s="60"/>
    </row>
    <row r="644" ht="15.75" customHeight="1">
      <c r="H644" s="63"/>
      <c r="M644" s="28"/>
    </row>
    <row r="645" ht="15.75" customHeight="1">
      <c r="H645" s="63"/>
      <c r="M645" s="28"/>
    </row>
    <row r="646" ht="15.75" customHeight="1">
      <c r="H646" s="63"/>
      <c r="M646" s="28"/>
    </row>
    <row r="647" ht="15.75" customHeight="1">
      <c r="H647" s="63"/>
      <c r="M647" s="28"/>
    </row>
    <row r="648" ht="15.75" customHeight="1">
      <c r="H648" s="63"/>
      <c r="M648" s="28"/>
    </row>
    <row r="649" ht="15.75" customHeight="1">
      <c r="H649" s="63"/>
      <c r="M649" s="28"/>
    </row>
    <row r="650" ht="15.75" customHeight="1">
      <c r="H650" s="63"/>
      <c r="M650" s="28"/>
    </row>
    <row r="651" ht="15.75" customHeight="1">
      <c r="H651" s="63"/>
      <c r="M651" s="28"/>
    </row>
    <row r="652" ht="15.75" customHeight="1">
      <c r="H652" s="63"/>
      <c r="M652" s="28"/>
    </row>
    <row r="653" ht="15.75" customHeight="1">
      <c r="H653" s="63"/>
      <c r="M653" s="28"/>
    </row>
    <row r="654" ht="15.75" customHeight="1">
      <c r="H654" s="63"/>
      <c r="M654" s="28"/>
    </row>
    <row r="655" ht="15.75" customHeight="1">
      <c r="H655" s="63"/>
      <c r="M655" s="28"/>
    </row>
    <row r="656" ht="15.75" customHeight="1">
      <c r="H656" s="63"/>
      <c r="M656" s="28"/>
    </row>
    <row r="657" ht="15.75" customHeight="1">
      <c r="H657" s="63"/>
      <c r="M657" s="28"/>
    </row>
    <row r="658" ht="15.75" customHeight="1">
      <c r="H658" s="63"/>
      <c r="M658" s="28"/>
    </row>
    <row r="659" ht="15.75" customHeight="1">
      <c r="H659" s="63"/>
      <c r="M659" s="28"/>
    </row>
    <row r="660" ht="15.75" customHeight="1">
      <c r="H660" s="63"/>
      <c r="M660" s="28"/>
    </row>
    <row r="661" ht="15.75" customHeight="1">
      <c r="H661" s="63"/>
      <c r="M661" s="4"/>
    </row>
    <row r="662" ht="15.75" customHeight="1">
      <c r="H662" s="63"/>
      <c r="M662" s="28"/>
    </row>
    <row r="663" ht="15.75" customHeight="1">
      <c r="H663" s="63"/>
      <c r="M663" s="60"/>
    </row>
    <row r="664" ht="15.75" customHeight="1">
      <c r="H664" s="63"/>
      <c r="M664" s="28"/>
    </row>
    <row r="665" ht="15.75" customHeight="1">
      <c r="H665" s="63"/>
      <c r="M665" s="28"/>
    </row>
    <row r="666" ht="15.75" customHeight="1">
      <c r="H666" s="63"/>
      <c r="M666" s="28"/>
    </row>
    <row r="667" ht="15.75" customHeight="1">
      <c r="H667" s="63"/>
      <c r="M667" s="28"/>
    </row>
    <row r="668" ht="15.75" customHeight="1">
      <c r="H668" s="63"/>
      <c r="M668" s="28"/>
    </row>
    <row r="669" ht="15.75" customHeight="1">
      <c r="H669" s="63"/>
      <c r="M669" s="28"/>
    </row>
    <row r="670" ht="15.75" customHeight="1">
      <c r="H670" s="63"/>
      <c r="M670" s="28"/>
    </row>
    <row r="671" ht="15.75" customHeight="1">
      <c r="H671" s="63"/>
      <c r="M671" s="28"/>
    </row>
    <row r="672" ht="15.75" customHeight="1">
      <c r="H672" s="63"/>
      <c r="M672" s="28"/>
    </row>
    <row r="673" ht="15.75" customHeight="1">
      <c r="H673" s="63"/>
      <c r="M673" s="28"/>
    </row>
    <row r="674" ht="15.75" customHeight="1">
      <c r="H674" s="63"/>
      <c r="M674" s="28"/>
    </row>
    <row r="675" ht="15.75" customHeight="1">
      <c r="H675" s="63"/>
      <c r="M675" s="28"/>
    </row>
    <row r="676" ht="15.75" customHeight="1">
      <c r="H676" s="63"/>
      <c r="M676" s="28"/>
    </row>
    <row r="677" ht="15.75" customHeight="1">
      <c r="H677" s="63"/>
      <c r="M677" s="28"/>
    </row>
    <row r="678" ht="15.75" customHeight="1">
      <c r="H678" s="63"/>
      <c r="M678" s="28"/>
    </row>
    <row r="679" ht="15.75" customHeight="1">
      <c r="H679" s="63"/>
      <c r="M679" s="28"/>
    </row>
    <row r="680" ht="15.75" customHeight="1">
      <c r="H680" s="63"/>
      <c r="M680" s="28"/>
    </row>
    <row r="681" ht="15.75" customHeight="1">
      <c r="H681" s="63"/>
      <c r="M681" s="4"/>
    </row>
    <row r="682" ht="15.75" customHeight="1">
      <c r="H682" s="63"/>
      <c r="M682" s="28"/>
    </row>
    <row r="683" ht="15.75" customHeight="1">
      <c r="H683" s="63"/>
      <c r="M683" s="60"/>
    </row>
    <row r="684" ht="15.75" customHeight="1">
      <c r="H684" s="63"/>
      <c r="M684" s="28"/>
    </row>
    <row r="685" ht="15.75" customHeight="1">
      <c r="H685" s="63"/>
      <c r="M685" s="28"/>
    </row>
    <row r="686" ht="15.75" customHeight="1">
      <c r="H686" s="63"/>
      <c r="M686" s="28"/>
    </row>
    <row r="687" ht="15.75" customHeight="1">
      <c r="H687" s="63"/>
      <c r="M687" s="28"/>
    </row>
    <row r="688" ht="15.75" customHeight="1">
      <c r="H688" s="63"/>
      <c r="M688" s="28"/>
    </row>
    <row r="689" ht="15.75" customHeight="1">
      <c r="H689" s="63"/>
      <c r="M689" s="28"/>
    </row>
    <row r="690" ht="15.75" customHeight="1">
      <c r="H690" s="63"/>
      <c r="M690" s="28"/>
    </row>
    <row r="691" ht="15.75" customHeight="1">
      <c r="H691" s="63"/>
      <c r="M691" s="28"/>
    </row>
    <row r="692" ht="15.75" customHeight="1">
      <c r="H692" s="63"/>
      <c r="M692" s="28"/>
    </row>
    <row r="693" ht="15.75" customHeight="1">
      <c r="H693" s="63"/>
      <c r="M693" s="28"/>
    </row>
    <row r="694" ht="15.75" customHeight="1">
      <c r="H694" s="63"/>
      <c r="M694" s="28"/>
    </row>
    <row r="695" ht="15.75" customHeight="1">
      <c r="H695" s="63"/>
      <c r="M695" s="28"/>
    </row>
    <row r="696" ht="15.75" customHeight="1">
      <c r="H696" s="63"/>
      <c r="M696" s="28"/>
    </row>
    <row r="697" ht="15.75" customHeight="1">
      <c r="H697" s="63"/>
      <c r="M697" s="28"/>
    </row>
    <row r="698" ht="15.75" customHeight="1">
      <c r="H698" s="63"/>
      <c r="M698" s="28"/>
    </row>
    <row r="699" ht="15.75" customHeight="1">
      <c r="H699" s="63"/>
      <c r="M699" s="28"/>
    </row>
    <row r="700" ht="15.75" customHeight="1">
      <c r="H700" s="63"/>
      <c r="M700" s="28"/>
    </row>
    <row r="701" ht="15.75" customHeight="1">
      <c r="H701" s="63"/>
      <c r="M701" s="4"/>
    </row>
    <row r="702" ht="15.75" customHeight="1">
      <c r="H702" s="63"/>
      <c r="M702" s="28"/>
    </row>
    <row r="703" ht="15.75" customHeight="1">
      <c r="H703" s="63"/>
      <c r="M703" s="60"/>
    </row>
    <row r="704" ht="15.75" customHeight="1">
      <c r="H704" s="63"/>
      <c r="M704" s="28"/>
    </row>
    <row r="705" ht="15.75" customHeight="1">
      <c r="H705" s="63"/>
      <c r="M705" s="28"/>
    </row>
    <row r="706" ht="15.75" customHeight="1">
      <c r="H706" s="63"/>
      <c r="M706" s="28"/>
    </row>
    <row r="707" ht="15.75" customHeight="1">
      <c r="H707" s="63"/>
      <c r="M707" s="28"/>
    </row>
    <row r="708" ht="15.75" customHeight="1">
      <c r="H708" s="63"/>
      <c r="M708" s="28"/>
    </row>
    <row r="709" ht="15.75" customHeight="1">
      <c r="H709" s="63"/>
      <c r="M709" s="28"/>
    </row>
    <row r="710" ht="15.75" customHeight="1">
      <c r="H710" s="63"/>
      <c r="M710" s="28"/>
    </row>
    <row r="711" ht="15.75" customHeight="1">
      <c r="H711" s="63"/>
      <c r="M711" s="28"/>
    </row>
    <row r="712" ht="15.75" customHeight="1">
      <c r="H712" s="63"/>
      <c r="M712" s="28"/>
    </row>
    <row r="713" ht="15.75" customHeight="1">
      <c r="H713" s="63"/>
      <c r="M713" s="28"/>
    </row>
    <row r="714" ht="15.75" customHeight="1">
      <c r="H714" s="63"/>
      <c r="M714" s="28"/>
    </row>
    <row r="715" ht="15.75" customHeight="1">
      <c r="H715" s="63"/>
      <c r="M715" s="28"/>
    </row>
    <row r="716" ht="15.75" customHeight="1">
      <c r="H716" s="63"/>
      <c r="M716" s="28"/>
    </row>
    <row r="717" ht="15.75" customHeight="1">
      <c r="H717" s="63"/>
      <c r="M717" s="28"/>
    </row>
    <row r="718" ht="15.75" customHeight="1">
      <c r="H718" s="63"/>
      <c r="M718" s="28"/>
    </row>
    <row r="719" ht="15.75" customHeight="1">
      <c r="H719" s="63"/>
      <c r="M719" s="28"/>
    </row>
    <row r="720" ht="15.75" customHeight="1">
      <c r="H720" s="63"/>
      <c r="M720" s="28"/>
    </row>
    <row r="721" ht="15.75" customHeight="1">
      <c r="H721" s="63"/>
      <c r="M721" s="4"/>
    </row>
    <row r="722" ht="15.75" customHeight="1">
      <c r="H722" s="63"/>
      <c r="M722" s="28"/>
    </row>
    <row r="723" ht="15.75" customHeight="1">
      <c r="H723" s="63"/>
      <c r="M723" s="60"/>
    </row>
    <row r="724" ht="15.75" customHeight="1">
      <c r="H724" s="63"/>
      <c r="M724" s="28"/>
    </row>
    <row r="725" ht="15.75" customHeight="1">
      <c r="H725" s="63"/>
      <c r="M725" s="28"/>
    </row>
    <row r="726" ht="15.75" customHeight="1">
      <c r="H726" s="63"/>
      <c r="M726" s="28"/>
    </row>
    <row r="727" ht="15.75" customHeight="1">
      <c r="H727" s="63"/>
      <c r="M727" s="28"/>
    </row>
    <row r="728" ht="15.75" customHeight="1">
      <c r="H728" s="63"/>
      <c r="M728" s="28"/>
    </row>
    <row r="729" ht="15.75" customHeight="1">
      <c r="H729" s="63"/>
      <c r="M729" s="28"/>
    </row>
    <row r="730" ht="15.75" customHeight="1">
      <c r="H730" s="63"/>
      <c r="M730" s="28"/>
    </row>
    <row r="731" ht="15.75" customHeight="1">
      <c r="H731" s="63"/>
      <c r="M731" s="28"/>
    </row>
    <row r="732" ht="15.75" customHeight="1">
      <c r="H732" s="63"/>
      <c r="M732" s="28"/>
    </row>
    <row r="733" ht="15.75" customHeight="1">
      <c r="H733" s="63"/>
      <c r="M733" s="28"/>
    </row>
    <row r="734" ht="15.75" customHeight="1">
      <c r="H734" s="63"/>
      <c r="M734" s="28"/>
    </row>
    <row r="735" ht="15.75" customHeight="1">
      <c r="H735" s="63"/>
      <c r="M735" s="28"/>
    </row>
    <row r="736" ht="15.75" customHeight="1">
      <c r="H736" s="63"/>
      <c r="M736" s="28"/>
    </row>
    <row r="737" ht="15.75" customHeight="1">
      <c r="H737" s="63"/>
      <c r="M737" s="28"/>
    </row>
    <row r="738" ht="15.75" customHeight="1">
      <c r="H738" s="63"/>
      <c r="M738" s="28"/>
    </row>
    <row r="739" ht="15.75" customHeight="1">
      <c r="H739" s="63"/>
      <c r="M739" s="28"/>
    </row>
    <row r="740" ht="15.75" customHeight="1">
      <c r="H740" s="63"/>
      <c r="M740" s="28"/>
    </row>
    <row r="741" ht="15.75" customHeight="1">
      <c r="H741" s="63"/>
      <c r="M741" s="4"/>
    </row>
    <row r="742" ht="15.75" customHeight="1">
      <c r="H742" s="63"/>
      <c r="M742" s="28"/>
    </row>
    <row r="743" ht="15.75" customHeight="1">
      <c r="H743" s="63"/>
      <c r="M743" s="60"/>
    </row>
    <row r="744" ht="15.75" customHeight="1">
      <c r="H744" s="63"/>
      <c r="M744" s="28"/>
    </row>
    <row r="745" ht="15.75" customHeight="1">
      <c r="H745" s="63"/>
      <c r="M745" s="28"/>
    </row>
    <row r="746" ht="15.75" customHeight="1">
      <c r="H746" s="63"/>
      <c r="M746" s="28"/>
    </row>
    <row r="747" ht="15.75" customHeight="1">
      <c r="H747" s="63"/>
      <c r="M747" s="28"/>
    </row>
    <row r="748" ht="15.75" customHeight="1">
      <c r="H748" s="63"/>
      <c r="M748" s="28"/>
    </row>
    <row r="749" ht="15.75" customHeight="1">
      <c r="H749" s="63"/>
      <c r="M749" s="28"/>
    </row>
    <row r="750" ht="15.75" customHeight="1">
      <c r="H750" s="63"/>
      <c r="M750" s="28"/>
    </row>
    <row r="751" ht="15.75" customHeight="1">
      <c r="H751" s="63"/>
      <c r="M751" s="28"/>
    </row>
    <row r="752" ht="15.75" customHeight="1">
      <c r="H752" s="63"/>
      <c r="M752" s="28"/>
    </row>
    <row r="753" ht="15.75" customHeight="1">
      <c r="H753" s="63"/>
      <c r="M753" s="28"/>
    </row>
    <row r="754" ht="15.75" customHeight="1">
      <c r="H754" s="63"/>
      <c r="M754" s="28"/>
    </row>
    <row r="755" ht="15.75" customHeight="1">
      <c r="H755" s="63"/>
      <c r="M755" s="28"/>
    </row>
    <row r="756" ht="15.75" customHeight="1">
      <c r="H756" s="63"/>
      <c r="M756" s="28"/>
    </row>
    <row r="757" ht="15.75" customHeight="1">
      <c r="H757" s="63"/>
      <c r="M757" s="28"/>
    </row>
    <row r="758" ht="15.75" customHeight="1">
      <c r="H758" s="63"/>
      <c r="M758" s="28"/>
    </row>
    <row r="759" ht="15.75" customHeight="1">
      <c r="H759" s="63"/>
      <c r="M759" s="28"/>
    </row>
    <row r="760" ht="15.75" customHeight="1">
      <c r="H760" s="63"/>
      <c r="M760" s="28"/>
    </row>
    <row r="761" ht="15.75" customHeight="1">
      <c r="H761" s="63"/>
      <c r="M761" s="4"/>
    </row>
    <row r="762" ht="15.75" customHeight="1">
      <c r="H762" s="63"/>
      <c r="M762" s="28"/>
    </row>
    <row r="763" ht="15.75" customHeight="1">
      <c r="H763" s="63"/>
      <c r="M763" s="60"/>
    </row>
    <row r="764" ht="15.75" customHeight="1">
      <c r="H764" s="63"/>
      <c r="M764" s="28"/>
    </row>
    <row r="765" ht="15.75" customHeight="1">
      <c r="H765" s="63"/>
      <c r="M765" s="28"/>
    </row>
    <row r="766" ht="15.75" customHeight="1">
      <c r="H766" s="63"/>
      <c r="M766" s="28"/>
    </row>
    <row r="767" ht="15.75" customHeight="1">
      <c r="H767" s="63"/>
      <c r="M767" s="28"/>
    </row>
    <row r="768" ht="15.75" customHeight="1">
      <c r="H768" s="63"/>
      <c r="M768" s="28"/>
    </row>
    <row r="769" ht="15.75" customHeight="1">
      <c r="H769" s="63"/>
      <c r="M769" s="28"/>
    </row>
    <row r="770" ht="15.75" customHeight="1">
      <c r="H770" s="63"/>
      <c r="M770" s="28"/>
    </row>
    <row r="771" ht="15.75" customHeight="1">
      <c r="H771" s="63"/>
      <c r="M771" s="28"/>
    </row>
    <row r="772" ht="15.75" customHeight="1">
      <c r="H772" s="63"/>
      <c r="M772" s="28"/>
    </row>
    <row r="773" ht="15.75" customHeight="1">
      <c r="H773" s="63"/>
      <c r="M773" s="28"/>
    </row>
    <row r="774" ht="15.75" customHeight="1">
      <c r="H774" s="63"/>
      <c r="M774" s="28"/>
    </row>
    <row r="775" ht="15.75" customHeight="1">
      <c r="H775" s="63"/>
      <c r="M775" s="28"/>
    </row>
    <row r="776" ht="15.75" customHeight="1">
      <c r="H776" s="63"/>
      <c r="M776" s="28"/>
    </row>
    <row r="777" ht="15.75" customHeight="1">
      <c r="H777" s="63"/>
      <c r="M777" s="28"/>
    </row>
    <row r="778" ht="15.75" customHeight="1">
      <c r="H778" s="63"/>
      <c r="M778" s="28"/>
    </row>
    <row r="779" ht="15.75" customHeight="1">
      <c r="H779" s="63"/>
      <c r="M779" s="28"/>
    </row>
    <row r="780" ht="15.75" customHeight="1">
      <c r="H780" s="63"/>
      <c r="M780" s="28"/>
    </row>
    <row r="781" ht="15.75" customHeight="1">
      <c r="H781" s="63"/>
      <c r="M781" s="4"/>
    </row>
    <row r="782" ht="15.75" customHeight="1">
      <c r="H782" s="63"/>
      <c r="M782" s="28"/>
    </row>
    <row r="783" ht="15.75" customHeight="1">
      <c r="H783" s="63"/>
      <c r="M783" s="60"/>
    </row>
    <row r="784" ht="15.75" customHeight="1">
      <c r="H784" s="63"/>
      <c r="M784" s="28"/>
    </row>
    <row r="785" ht="15.75" customHeight="1">
      <c r="H785" s="63"/>
      <c r="M785" s="28"/>
    </row>
    <row r="786" ht="15.75" customHeight="1">
      <c r="H786" s="63"/>
      <c r="M786" s="28"/>
    </row>
    <row r="787" ht="15.75" customHeight="1">
      <c r="H787" s="63"/>
      <c r="M787" s="28"/>
    </row>
    <row r="788" ht="15.75" customHeight="1">
      <c r="H788" s="63"/>
      <c r="M788" s="28"/>
    </row>
    <row r="789" ht="15.75" customHeight="1">
      <c r="H789" s="63"/>
      <c r="M789" s="28"/>
    </row>
    <row r="790" ht="15.75" customHeight="1">
      <c r="H790" s="63"/>
      <c r="M790" s="28"/>
    </row>
    <row r="791" ht="15.75" customHeight="1">
      <c r="H791" s="63"/>
      <c r="M791" s="28"/>
    </row>
    <row r="792" ht="15.75" customHeight="1">
      <c r="H792" s="63"/>
      <c r="M792" s="28"/>
    </row>
    <row r="793" ht="15.75" customHeight="1">
      <c r="H793" s="63"/>
      <c r="M793" s="28"/>
    </row>
    <row r="794" ht="15.75" customHeight="1">
      <c r="H794" s="63"/>
      <c r="M794" s="28"/>
    </row>
    <row r="795" ht="15.75" customHeight="1">
      <c r="H795" s="63"/>
      <c r="M795" s="28"/>
    </row>
    <row r="796" ht="15.75" customHeight="1">
      <c r="H796" s="63"/>
      <c r="M796" s="28"/>
    </row>
    <row r="797" ht="15.75" customHeight="1">
      <c r="H797" s="63"/>
      <c r="M797" s="28"/>
    </row>
    <row r="798" ht="15.75" customHeight="1">
      <c r="H798" s="63"/>
      <c r="M798" s="28"/>
    </row>
    <row r="799" ht="15.75" customHeight="1">
      <c r="H799" s="63"/>
      <c r="M799" s="28"/>
    </row>
    <row r="800" ht="15.75" customHeight="1">
      <c r="H800" s="63"/>
      <c r="M800" s="28"/>
    </row>
    <row r="801" ht="15.75" customHeight="1">
      <c r="H801" s="63"/>
      <c r="M801" s="4"/>
    </row>
    <row r="802" ht="15.75" customHeight="1">
      <c r="H802" s="63"/>
      <c r="M802" s="28"/>
    </row>
    <row r="803" ht="15.75" customHeight="1">
      <c r="H803" s="63"/>
      <c r="M803" s="60"/>
    </row>
    <row r="804" ht="15.75" customHeight="1">
      <c r="H804" s="63"/>
      <c r="M804" s="28"/>
    </row>
    <row r="805" ht="15.75" customHeight="1">
      <c r="H805" s="63"/>
      <c r="M805" s="28"/>
    </row>
    <row r="806" ht="15.75" customHeight="1">
      <c r="H806" s="63"/>
      <c r="M806" s="28"/>
    </row>
    <row r="807" ht="15.75" customHeight="1">
      <c r="H807" s="63"/>
      <c r="M807" s="28"/>
    </row>
    <row r="808" ht="15.75" customHeight="1">
      <c r="H808" s="63"/>
      <c r="M808" s="28"/>
    </row>
    <row r="809" ht="15.75" customHeight="1">
      <c r="H809" s="63"/>
      <c r="M809" s="28"/>
    </row>
    <row r="810" ht="15.75" customHeight="1">
      <c r="H810" s="63"/>
      <c r="M810" s="28"/>
    </row>
    <row r="811" ht="15.75" customHeight="1">
      <c r="H811" s="63"/>
      <c r="M811" s="28"/>
    </row>
    <row r="812" ht="15.75" customHeight="1">
      <c r="H812" s="63"/>
      <c r="M812" s="28"/>
    </row>
    <row r="813" ht="15.75" customHeight="1">
      <c r="H813" s="63"/>
      <c r="M813" s="28"/>
    </row>
    <row r="814" ht="15.75" customHeight="1">
      <c r="H814" s="63"/>
      <c r="M814" s="28"/>
    </row>
    <row r="815" ht="15.75" customHeight="1">
      <c r="H815" s="63"/>
      <c r="M815" s="28"/>
    </row>
    <row r="816" ht="15.75" customHeight="1">
      <c r="H816" s="63"/>
      <c r="M816" s="28"/>
    </row>
    <row r="817" ht="15.75" customHeight="1">
      <c r="H817" s="63"/>
      <c r="M817" s="28"/>
    </row>
    <row r="818" ht="15.75" customHeight="1">
      <c r="H818" s="63"/>
      <c r="M818" s="28"/>
    </row>
    <row r="819" ht="15.75" customHeight="1">
      <c r="H819" s="63"/>
      <c r="M819" s="28"/>
    </row>
    <row r="820" ht="15.75" customHeight="1">
      <c r="H820" s="63"/>
      <c r="M820" s="28"/>
    </row>
    <row r="821" ht="15.75" customHeight="1">
      <c r="H821" s="63"/>
      <c r="M821" s="4"/>
    </row>
    <row r="822" ht="15.75" customHeight="1">
      <c r="H822" s="63"/>
      <c r="M822" s="28"/>
    </row>
    <row r="823" ht="15.75" customHeight="1">
      <c r="H823" s="63"/>
      <c r="M823" s="60"/>
    </row>
    <row r="824" ht="15.75" customHeight="1">
      <c r="H824" s="63"/>
      <c r="M824" s="28"/>
    </row>
    <row r="825" ht="15.75" customHeight="1">
      <c r="H825" s="63"/>
      <c r="M825" s="28"/>
    </row>
    <row r="826" ht="15.75" customHeight="1">
      <c r="H826" s="63"/>
      <c r="M826" s="28"/>
    </row>
    <row r="827" ht="15.75" customHeight="1">
      <c r="H827" s="63"/>
      <c r="M827" s="28"/>
    </row>
    <row r="828" ht="15.75" customHeight="1">
      <c r="H828" s="63"/>
      <c r="M828" s="28"/>
    </row>
    <row r="829" ht="15.75" customHeight="1">
      <c r="H829" s="63"/>
      <c r="M829" s="28"/>
    </row>
    <row r="830" ht="15.75" customHeight="1">
      <c r="H830" s="63"/>
      <c r="M830" s="28"/>
    </row>
    <row r="831" ht="15.75" customHeight="1">
      <c r="H831" s="63"/>
      <c r="M831" s="28"/>
    </row>
    <row r="832" ht="15.75" customHeight="1">
      <c r="H832" s="63"/>
      <c r="M832" s="28"/>
    </row>
    <row r="833" ht="15.75" customHeight="1">
      <c r="H833" s="63"/>
      <c r="M833" s="28"/>
    </row>
    <row r="834" ht="15.75" customHeight="1">
      <c r="H834" s="63"/>
      <c r="M834" s="28"/>
    </row>
    <row r="835" ht="15.75" customHeight="1">
      <c r="H835" s="63"/>
      <c r="M835" s="28"/>
    </row>
    <row r="836" ht="15.75" customHeight="1">
      <c r="H836" s="63"/>
      <c r="M836" s="28"/>
    </row>
    <row r="837" ht="15.75" customHeight="1">
      <c r="H837" s="63"/>
      <c r="M837" s="28"/>
    </row>
    <row r="838" ht="15.75" customHeight="1">
      <c r="H838" s="63"/>
      <c r="M838" s="28"/>
    </row>
    <row r="839" ht="15.75" customHeight="1">
      <c r="H839" s="63"/>
      <c r="M839" s="28"/>
    </row>
    <row r="840" ht="15.75" customHeight="1">
      <c r="H840" s="63"/>
      <c r="M840" s="28"/>
    </row>
    <row r="841" ht="15.75" customHeight="1">
      <c r="H841" s="63"/>
      <c r="M841" s="4"/>
    </row>
    <row r="842" ht="15.75" customHeight="1">
      <c r="H842" s="63"/>
      <c r="M842" s="28"/>
    </row>
    <row r="843" ht="15.75" customHeight="1">
      <c r="H843" s="63"/>
      <c r="M843" s="60"/>
    </row>
    <row r="844" ht="15.75" customHeight="1">
      <c r="H844" s="63"/>
      <c r="M844" s="28"/>
    </row>
    <row r="845" ht="15.75" customHeight="1">
      <c r="H845" s="63"/>
      <c r="M845" s="28"/>
    </row>
    <row r="846" ht="15.75" customHeight="1">
      <c r="H846" s="63"/>
      <c r="M846" s="28"/>
    </row>
    <row r="847" ht="15.75" customHeight="1">
      <c r="H847" s="63"/>
      <c r="M847" s="28"/>
    </row>
    <row r="848" ht="15.75" customHeight="1">
      <c r="H848" s="63"/>
      <c r="M848" s="28"/>
    </row>
    <row r="849" ht="15.75" customHeight="1">
      <c r="H849" s="63"/>
      <c r="M849" s="28"/>
    </row>
    <row r="850" ht="15.75" customHeight="1">
      <c r="H850" s="63"/>
      <c r="M850" s="28"/>
    </row>
    <row r="851" ht="15.75" customHeight="1">
      <c r="H851" s="63"/>
      <c r="M851" s="28"/>
    </row>
    <row r="852" ht="15.75" customHeight="1">
      <c r="H852" s="63"/>
      <c r="M852" s="28"/>
    </row>
    <row r="853" ht="15.75" customHeight="1">
      <c r="H853" s="63"/>
      <c r="M853" s="28"/>
    </row>
    <row r="854" ht="15.75" customHeight="1">
      <c r="H854" s="63"/>
      <c r="M854" s="28"/>
    </row>
    <row r="855" ht="15.75" customHeight="1">
      <c r="H855" s="63"/>
      <c r="M855" s="28"/>
    </row>
    <row r="856" ht="15.75" customHeight="1">
      <c r="H856" s="63"/>
      <c r="M856" s="28"/>
    </row>
    <row r="857" ht="15.75" customHeight="1">
      <c r="H857" s="63"/>
      <c r="M857" s="28"/>
    </row>
    <row r="858" ht="15.75" customHeight="1">
      <c r="H858" s="63"/>
      <c r="M858" s="28"/>
    </row>
    <row r="859" ht="15.75" customHeight="1">
      <c r="H859" s="63"/>
      <c r="M859" s="28"/>
    </row>
    <row r="860" ht="15.75" customHeight="1">
      <c r="H860" s="63"/>
      <c r="M860" s="28"/>
    </row>
    <row r="861" ht="15.75" customHeight="1">
      <c r="H861" s="63"/>
      <c r="M861" s="4"/>
    </row>
    <row r="862" ht="15.75" customHeight="1">
      <c r="H862" s="63"/>
      <c r="M862" s="28"/>
    </row>
    <row r="863" ht="15.75" customHeight="1">
      <c r="H863" s="63"/>
      <c r="M863" s="60"/>
    </row>
    <row r="864" ht="15.75" customHeight="1">
      <c r="H864" s="63"/>
      <c r="M864" s="28"/>
    </row>
    <row r="865" ht="15.75" customHeight="1">
      <c r="H865" s="63"/>
      <c r="M865" s="28"/>
    </row>
    <row r="866" ht="15.75" customHeight="1">
      <c r="H866" s="63"/>
      <c r="M866" s="28"/>
    </row>
    <row r="867" ht="15.75" customHeight="1">
      <c r="H867" s="63"/>
      <c r="M867" s="28"/>
    </row>
    <row r="868" ht="15.75" customHeight="1">
      <c r="H868" s="63"/>
      <c r="M868" s="28"/>
    </row>
    <row r="869" ht="15.75" customHeight="1">
      <c r="H869" s="63"/>
      <c r="M869" s="28"/>
    </row>
    <row r="870" ht="15.75" customHeight="1">
      <c r="H870" s="63"/>
      <c r="M870" s="28"/>
    </row>
    <row r="871" ht="15.75" customHeight="1">
      <c r="H871" s="63"/>
      <c r="M871" s="28"/>
    </row>
    <row r="872" ht="15.75" customHeight="1">
      <c r="H872" s="63"/>
      <c r="M872" s="28"/>
    </row>
    <row r="873" ht="15.75" customHeight="1">
      <c r="H873" s="63"/>
      <c r="M873" s="28"/>
    </row>
    <row r="874" ht="15.75" customHeight="1">
      <c r="H874" s="63"/>
      <c r="M874" s="28"/>
    </row>
    <row r="875" ht="15.75" customHeight="1">
      <c r="H875" s="63"/>
      <c r="M875" s="28"/>
    </row>
    <row r="876" ht="15.75" customHeight="1">
      <c r="H876" s="63"/>
      <c r="M876" s="28"/>
    </row>
    <row r="877" ht="15.75" customHeight="1">
      <c r="H877" s="63"/>
      <c r="M877" s="28"/>
    </row>
    <row r="878" ht="15.75" customHeight="1">
      <c r="H878" s="63"/>
      <c r="M878" s="28"/>
    </row>
    <row r="879" ht="15.75" customHeight="1">
      <c r="H879" s="63"/>
      <c r="M879" s="28"/>
    </row>
    <row r="880" ht="15.75" customHeight="1">
      <c r="H880" s="63"/>
      <c r="M880" s="28"/>
    </row>
    <row r="881" ht="15.75" customHeight="1">
      <c r="H881" s="63"/>
      <c r="M881" s="4"/>
    </row>
    <row r="882" ht="15.75" customHeight="1">
      <c r="H882" s="63"/>
      <c r="M882" s="28"/>
    </row>
    <row r="883" ht="15.75" customHeight="1">
      <c r="H883" s="63"/>
      <c r="M883" s="60"/>
    </row>
    <row r="884" ht="15.75" customHeight="1">
      <c r="H884" s="63"/>
      <c r="M884" s="28"/>
    </row>
    <row r="885" ht="15.75" customHeight="1">
      <c r="H885" s="63"/>
      <c r="M885" s="28"/>
    </row>
    <row r="886" ht="15.75" customHeight="1">
      <c r="H886" s="63"/>
      <c r="M886" s="28"/>
    </row>
    <row r="887" ht="15.75" customHeight="1">
      <c r="H887" s="63"/>
      <c r="M887" s="28"/>
    </row>
    <row r="888" ht="15.75" customHeight="1">
      <c r="H888" s="63"/>
      <c r="M888" s="28"/>
    </row>
    <row r="889" ht="15.75" customHeight="1">
      <c r="H889" s="63"/>
      <c r="M889" s="28"/>
    </row>
    <row r="890" ht="15.75" customHeight="1">
      <c r="H890" s="63"/>
      <c r="M890" s="28"/>
    </row>
    <row r="891" ht="15.75" customHeight="1">
      <c r="H891" s="63"/>
      <c r="M891" s="28"/>
    </row>
    <row r="892" ht="15.75" customHeight="1">
      <c r="H892" s="63"/>
      <c r="M892" s="28"/>
    </row>
    <row r="893" ht="15.75" customHeight="1">
      <c r="H893" s="63"/>
      <c r="M893" s="28"/>
    </row>
    <row r="894" ht="15.75" customHeight="1">
      <c r="H894" s="63"/>
      <c r="M894" s="28"/>
    </row>
    <row r="895" ht="15.75" customHeight="1">
      <c r="H895" s="63"/>
      <c r="M895" s="28"/>
    </row>
    <row r="896" ht="15.75" customHeight="1">
      <c r="H896" s="63"/>
      <c r="M896" s="28"/>
    </row>
    <row r="897" ht="15.75" customHeight="1">
      <c r="H897" s="63"/>
      <c r="M897" s="28"/>
    </row>
    <row r="898" ht="15.75" customHeight="1">
      <c r="H898" s="63"/>
      <c r="M898" s="28"/>
    </row>
    <row r="899" ht="15.75" customHeight="1">
      <c r="H899" s="63"/>
      <c r="M899" s="28"/>
    </row>
    <row r="900" ht="15.75" customHeight="1">
      <c r="H900" s="63"/>
      <c r="M900" s="28"/>
    </row>
    <row r="901" ht="15.75" customHeight="1">
      <c r="H901" s="63"/>
      <c r="M901" s="4"/>
    </row>
    <row r="902" ht="15.75" customHeight="1">
      <c r="H902" s="63"/>
      <c r="M902" s="28"/>
    </row>
    <row r="903" ht="15.75" customHeight="1">
      <c r="H903" s="63"/>
      <c r="M903" s="60"/>
    </row>
    <row r="904" ht="15.75" customHeight="1">
      <c r="H904" s="63"/>
      <c r="M904" s="28"/>
    </row>
    <row r="905" ht="15.75" customHeight="1">
      <c r="H905" s="63"/>
      <c r="M905" s="28"/>
    </row>
    <row r="906" ht="15.75" customHeight="1">
      <c r="H906" s="63"/>
      <c r="M906" s="28"/>
    </row>
    <row r="907" ht="15.75" customHeight="1">
      <c r="H907" s="63"/>
      <c r="M907" s="28"/>
    </row>
    <row r="908" ht="15.75" customHeight="1">
      <c r="H908" s="63"/>
      <c r="M908" s="28"/>
    </row>
    <row r="909" ht="15.75" customHeight="1">
      <c r="H909" s="63"/>
      <c r="M909" s="28"/>
    </row>
    <row r="910" ht="15.75" customHeight="1">
      <c r="H910" s="63"/>
      <c r="M910" s="28"/>
    </row>
    <row r="911" ht="15.75" customHeight="1">
      <c r="H911" s="63"/>
      <c r="M911" s="28"/>
    </row>
    <row r="912" ht="15.75" customHeight="1">
      <c r="H912" s="63"/>
      <c r="M912" s="28"/>
    </row>
    <row r="913" ht="15.75" customHeight="1">
      <c r="H913" s="63"/>
      <c r="M913" s="28"/>
    </row>
    <row r="914" ht="15.75" customHeight="1">
      <c r="H914" s="63"/>
      <c r="M914" s="28"/>
    </row>
    <row r="915" ht="15.75" customHeight="1">
      <c r="H915" s="63"/>
      <c r="M915" s="28"/>
    </row>
    <row r="916" ht="15.75" customHeight="1">
      <c r="H916" s="63"/>
      <c r="M916" s="28"/>
    </row>
    <row r="917" ht="15.75" customHeight="1">
      <c r="H917" s="63"/>
      <c r="M917" s="28"/>
    </row>
    <row r="918" ht="15.75" customHeight="1">
      <c r="H918" s="63"/>
      <c r="M918" s="28"/>
    </row>
    <row r="919" ht="15.75" customHeight="1">
      <c r="H919" s="63"/>
      <c r="M919" s="28"/>
    </row>
    <row r="920" ht="15.75" customHeight="1">
      <c r="H920" s="63"/>
      <c r="M920" s="28"/>
    </row>
    <row r="921" ht="15.75" customHeight="1">
      <c r="H921" s="63"/>
      <c r="M921" s="4"/>
    </row>
    <row r="922" ht="15.75" customHeight="1">
      <c r="H922" s="63"/>
      <c r="M922" s="28"/>
    </row>
    <row r="923" ht="15.75" customHeight="1">
      <c r="H923" s="63"/>
      <c r="M923" s="60"/>
    </row>
    <row r="924" ht="15.75" customHeight="1">
      <c r="H924" s="63"/>
      <c r="M924" s="28"/>
    </row>
    <row r="925" ht="15.75" customHeight="1">
      <c r="H925" s="63"/>
      <c r="M925" s="28"/>
    </row>
    <row r="926" ht="15.75" customHeight="1">
      <c r="H926" s="63"/>
      <c r="M926" s="28"/>
    </row>
    <row r="927" ht="15.75" customHeight="1">
      <c r="H927" s="63"/>
      <c r="M927" s="28"/>
    </row>
    <row r="928" ht="15.75" customHeight="1">
      <c r="H928" s="63"/>
      <c r="M928" s="28"/>
    </row>
    <row r="929" ht="15.75" customHeight="1">
      <c r="H929" s="63"/>
      <c r="M929" s="28"/>
    </row>
    <row r="930" ht="15.75" customHeight="1">
      <c r="H930" s="63"/>
      <c r="M930" s="28"/>
    </row>
    <row r="931" ht="15.75" customHeight="1">
      <c r="H931" s="63"/>
      <c r="M931" s="28"/>
    </row>
    <row r="932" ht="15.75" customHeight="1">
      <c r="H932" s="63"/>
      <c r="M932" s="28"/>
    </row>
    <row r="933" ht="15.75" customHeight="1">
      <c r="H933" s="63"/>
      <c r="M933" s="28"/>
    </row>
    <row r="934" ht="15.75" customHeight="1">
      <c r="H934" s="63"/>
      <c r="M934" s="28"/>
    </row>
    <row r="935" ht="15.75" customHeight="1">
      <c r="H935" s="63"/>
      <c r="M935" s="28"/>
    </row>
    <row r="936" ht="15.75" customHeight="1">
      <c r="H936" s="63"/>
      <c r="M936" s="28"/>
    </row>
    <row r="937" ht="15.75" customHeight="1">
      <c r="H937" s="63"/>
      <c r="M937" s="28"/>
    </row>
    <row r="938" ht="15.75" customHeight="1">
      <c r="H938" s="63"/>
      <c r="M938" s="28"/>
    </row>
    <row r="939" ht="15.75" customHeight="1">
      <c r="H939" s="63"/>
      <c r="M939" s="28"/>
    </row>
    <row r="940" ht="15.75" customHeight="1">
      <c r="H940" s="63"/>
      <c r="M940" s="28"/>
    </row>
    <row r="941" ht="15.75" customHeight="1">
      <c r="H941" s="63"/>
      <c r="M941" s="4"/>
    </row>
    <row r="942" ht="15.75" customHeight="1">
      <c r="H942" s="63"/>
      <c r="M942" s="28"/>
    </row>
    <row r="943" ht="15.75" customHeight="1">
      <c r="H943" s="63"/>
      <c r="M943" s="60"/>
    </row>
    <row r="944" ht="15.75" customHeight="1">
      <c r="H944" s="63"/>
      <c r="M944" s="28"/>
    </row>
    <row r="945" ht="15.75" customHeight="1">
      <c r="H945" s="63"/>
      <c r="M945" s="28"/>
    </row>
    <row r="946" ht="15.75" customHeight="1">
      <c r="H946" s="63"/>
      <c r="M946" s="28"/>
    </row>
    <row r="947" ht="15.75" customHeight="1">
      <c r="H947" s="63"/>
      <c r="M947" s="28"/>
    </row>
    <row r="948" ht="15.75" customHeight="1">
      <c r="H948" s="63"/>
      <c r="M948" s="28"/>
    </row>
    <row r="949" ht="15.75" customHeight="1">
      <c r="H949" s="63"/>
      <c r="M949" s="28"/>
    </row>
    <row r="950" ht="15.75" customHeight="1">
      <c r="H950" s="63"/>
      <c r="M950" s="28"/>
    </row>
    <row r="951" ht="15.75" customHeight="1">
      <c r="H951" s="63"/>
      <c r="M951" s="28"/>
    </row>
    <row r="952" ht="15.75" customHeight="1">
      <c r="H952" s="63"/>
      <c r="M952" s="28"/>
    </row>
    <row r="953" ht="15.75" customHeight="1">
      <c r="H953" s="63"/>
      <c r="M953" s="28"/>
    </row>
    <row r="954" ht="15.75" customHeight="1">
      <c r="H954" s="63"/>
      <c r="M954" s="28"/>
    </row>
    <row r="955" ht="15.75" customHeight="1">
      <c r="H955" s="63"/>
      <c r="M955" s="28"/>
    </row>
    <row r="956" ht="15.75" customHeight="1">
      <c r="H956" s="63"/>
      <c r="M956" s="28"/>
    </row>
    <row r="957" ht="15.75" customHeight="1">
      <c r="H957" s="63"/>
      <c r="M957" s="28"/>
    </row>
    <row r="958" ht="15.75" customHeight="1">
      <c r="H958" s="63"/>
      <c r="M958" s="28"/>
    </row>
    <row r="959" ht="15.75" customHeight="1">
      <c r="H959" s="63"/>
      <c r="M959" s="28"/>
    </row>
    <row r="960" ht="15.75" customHeight="1">
      <c r="H960" s="63"/>
      <c r="M960" s="28"/>
    </row>
    <row r="961" ht="15.75" customHeight="1">
      <c r="H961" s="63"/>
      <c r="M961" s="4"/>
    </row>
    <row r="962" ht="15.75" customHeight="1">
      <c r="H962" s="63"/>
      <c r="M962" s="28"/>
    </row>
    <row r="963" ht="15.75" customHeight="1">
      <c r="H963" s="63"/>
      <c r="M963" s="60"/>
    </row>
    <row r="964" ht="15.75" customHeight="1">
      <c r="H964" s="63"/>
      <c r="M964" s="28"/>
    </row>
    <row r="965" ht="15.75" customHeight="1">
      <c r="H965" s="63"/>
      <c r="M965" s="28"/>
    </row>
    <row r="966" ht="15.75" customHeight="1">
      <c r="H966" s="63"/>
      <c r="M966" s="28"/>
    </row>
    <row r="967" ht="15.75" customHeight="1">
      <c r="H967" s="63"/>
      <c r="M967" s="28"/>
    </row>
    <row r="968" ht="15.75" customHeight="1">
      <c r="H968" s="63"/>
      <c r="M968" s="28"/>
    </row>
    <row r="969" ht="15.75" customHeight="1">
      <c r="H969" s="63"/>
      <c r="M969" s="28"/>
    </row>
    <row r="970" ht="15.75" customHeight="1">
      <c r="H970" s="63"/>
      <c r="M970" s="28"/>
    </row>
    <row r="971" ht="15.75" customHeight="1">
      <c r="H971" s="63"/>
      <c r="M971" s="28"/>
    </row>
    <row r="972" ht="15.75" customHeight="1">
      <c r="H972" s="63"/>
      <c r="M972" s="28"/>
    </row>
    <row r="973" ht="15.75" customHeight="1">
      <c r="H973" s="63"/>
      <c r="M973" s="28"/>
    </row>
    <row r="974" ht="15.75" customHeight="1">
      <c r="H974" s="63"/>
      <c r="M974" s="28"/>
    </row>
    <row r="975" ht="15.75" customHeight="1">
      <c r="H975" s="63"/>
      <c r="M975" s="28"/>
    </row>
    <row r="976" ht="15.75" customHeight="1">
      <c r="H976" s="63"/>
      <c r="M976" s="28"/>
    </row>
    <row r="977" ht="15.75" customHeight="1">
      <c r="H977" s="63"/>
      <c r="M977" s="28"/>
    </row>
    <row r="978" ht="15.75" customHeight="1">
      <c r="H978" s="63"/>
      <c r="M978" s="28"/>
    </row>
    <row r="979" ht="15.75" customHeight="1">
      <c r="H979" s="63"/>
      <c r="M979" s="28"/>
    </row>
    <row r="980" ht="15.75" customHeight="1">
      <c r="H980" s="63"/>
      <c r="M980" s="28"/>
    </row>
    <row r="981" ht="15.75" customHeight="1">
      <c r="H981" s="63"/>
      <c r="M981" s="4"/>
    </row>
    <row r="982" ht="15.75" customHeight="1">
      <c r="H982" s="63"/>
      <c r="M982" s="28"/>
    </row>
    <row r="983" ht="15.75" customHeight="1">
      <c r="H983" s="63"/>
      <c r="M983" s="60"/>
    </row>
    <row r="984" ht="15.75" customHeight="1">
      <c r="H984" s="63"/>
      <c r="M984" s="28"/>
    </row>
    <row r="985" ht="15.75" customHeight="1">
      <c r="H985" s="63"/>
      <c r="M985" s="28"/>
    </row>
    <row r="986" ht="15.75" customHeight="1">
      <c r="H986" s="63"/>
      <c r="M986" s="28"/>
    </row>
    <row r="987" ht="15.75" customHeight="1">
      <c r="H987" s="63"/>
      <c r="M987" s="28"/>
    </row>
    <row r="988" ht="15.75" customHeight="1">
      <c r="H988" s="63"/>
      <c r="M988" s="28"/>
    </row>
    <row r="989" ht="15.75" customHeight="1">
      <c r="H989" s="63"/>
      <c r="M989" s="28"/>
    </row>
    <row r="990" ht="15.75" customHeight="1">
      <c r="H990" s="63"/>
      <c r="M990" s="28"/>
    </row>
    <row r="991" ht="15.75" customHeight="1">
      <c r="H991" s="63"/>
      <c r="M991" s="28"/>
    </row>
    <row r="992" ht="15.75" customHeight="1">
      <c r="H992" s="63"/>
      <c r="M992" s="28"/>
    </row>
    <row r="993" ht="15.75" customHeight="1">
      <c r="H993" s="63"/>
      <c r="M993" s="28"/>
    </row>
    <row r="994" ht="15.75" customHeight="1">
      <c r="H994" s="63"/>
      <c r="M994" s="28"/>
    </row>
    <row r="995" ht="15.75" customHeight="1">
      <c r="H995" s="63"/>
      <c r="M995" s="28"/>
    </row>
    <row r="996" ht="15.75" customHeight="1">
      <c r="H996" s="63"/>
      <c r="M996" s="28"/>
    </row>
    <row r="997" ht="15.75" customHeight="1">
      <c r="H997" s="63"/>
      <c r="M997" s="28"/>
    </row>
    <row r="998" ht="15.75" customHeight="1">
      <c r="H998" s="63"/>
      <c r="M998" s="28"/>
    </row>
    <row r="999" ht="15.75" customHeight="1">
      <c r="H999" s="63"/>
      <c r="M999" s="28"/>
    </row>
    <row r="1000" ht="15.75" customHeight="1">
      <c r="H1000" s="63"/>
      <c r="M1000" s="28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" width="10.56"/>
    <col customWidth="1" min="3" max="3" width="13.67"/>
    <col customWidth="1" min="4" max="7" width="10.56"/>
    <col customWidth="1" min="8" max="8" width="10.78"/>
    <col customWidth="1" min="9" max="11" width="10.56"/>
    <col customWidth="1" min="12" max="13" width="11.78"/>
    <col customWidth="1" min="14" max="14" width="17.11"/>
    <col customWidth="1" min="15" max="73" width="10.56"/>
    <col customWidth="1" min="74" max="74" width="2.67"/>
  </cols>
  <sheetData>
    <row r="1" ht="15.75" customHeight="1">
      <c r="B1" s="1" t="s">
        <v>0</v>
      </c>
      <c r="C1" s="2" t="s">
        <v>1</v>
      </c>
      <c r="D1" s="3" t="s">
        <v>2</v>
      </c>
      <c r="E1" s="4" t="s">
        <v>3</v>
      </c>
      <c r="F1" s="5" t="s">
        <v>4</v>
      </c>
      <c r="G1" s="4" t="s">
        <v>5</v>
      </c>
      <c r="H1" s="6" t="s">
        <v>6</v>
      </c>
      <c r="I1" s="5" t="s">
        <v>7</v>
      </c>
      <c r="J1" s="4" t="s">
        <v>8</v>
      </c>
      <c r="K1" s="5" t="s">
        <v>9</v>
      </c>
      <c r="L1" s="4" t="s">
        <v>10</v>
      </c>
      <c r="M1" s="4" t="s">
        <v>11</v>
      </c>
      <c r="N1" s="7" t="s">
        <v>12</v>
      </c>
      <c r="O1" s="8" t="s">
        <v>13</v>
      </c>
      <c r="P1" s="8" t="s">
        <v>14</v>
      </c>
      <c r="Q1" s="8" t="s">
        <v>15</v>
      </c>
      <c r="R1" s="8" t="s">
        <v>16</v>
      </c>
      <c r="S1" s="8" t="s">
        <v>17</v>
      </c>
      <c r="T1" s="8" t="s">
        <v>18</v>
      </c>
      <c r="U1" s="8" t="s">
        <v>19</v>
      </c>
      <c r="V1" s="8" t="s">
        <v>20</v>
      </c>
      <c r="W1" s="8" t="s">
        <v>21</v>
      </c>
      <c r="X1" s="9" t="s">
        <v>22</v>
      </c>
      <c r="Y1" s="10" t="s">
        <v>3</v>
      </c>
      <c r="Z1" s="11" t="s">
        <v>23</v>
      </c>
      <c r="AA1" s="11" t="s">
        <v>24</v>
      </c>
      <c r="AB1" s="11" t="s">
        <v>25</v>
      </c>
      <c r="AC1" s="11" t="s">
        <v>26</v>
      </c>
      <c r="AD1" s="11" t="s">
        <v>27</v>
      </c>
      <c r="AE1" s="11" t="s">
        <v>28</v>
      </c>
      <c r="AF1" s="12" t="s">
        <v>29</v>
      </c>
      <c r="AG1" s="13" t="s">
        <v>30</v>
      </c>
      <c r="AH1" s="13" t="s">
        <v>31</v>
      </c>
      <c r="AI1" s="13" t="s">
        <v>32</v>
      </c>
      <c r="AJ1" s="14" t="s">
        <v>33</v>
      </c>
      <c r="AK1" s="15" t="s">
        <v>34</v>
      </c>
      <c r="AL1" s="15" t="s">
        <v>35</v>
      </c>
      <c r="AM1" s="15" t="s">
        <v>36</v>
      </c>
      <c r="AN1" s="16" t="s">
        <v>37</v>
      </c>
      <c r="AO1" s="17" t="s">
        <v>38</v>
      </c>
      <c r="AP1" s="17" t="s">
        <v>39</v>
      </c>
      <c r="AQ1" s="17" t="s">
        <v>40</v>
      </c>
      <c r="AR1" s="17" t="s">
        <v>41</v>
      </c>
      <c r="AS1" s="17" t="s">
        <v>42</v>
      </c>
      <c r="AT1" s="17" t="s">
        <v>43</v>
      </c>
      <c r="AU1" s="18" t="s">
        <v>44</v>
      </c>
      <c r="AV1" s="5" t="s">
        <v>45</v>
      </c>
      <c r="AW1" s="5" t="s">
        <v>46</v>
      </c>
      <c r="AX1" s="5" t="s">
        <v>47</v>
      </c>
      <c r="AY1" s="5" t="s">
        <v>48</v>
      </c>
      <c r="AZ1" s="5" t="s">
        <v>49</v>
      </c>
      <c r="BA1" s="5" t="s">
        <v>50</v>
      </c>
      <c r="BB1" s="19" t="s">
        <v>51</v>
      </c>
      <c r="BC1" s="20" t="s">
        <v>52</v>
      </c>
      <c r="BD1" s="20" t="s">
        <v>53</v>
      </c>
      <c r="BE1" s="20" t="s">
        <v>54</v>
      </c>
      <c r="BF1" s="20" t="s">
        <v>55</v>
      </c>
      <c r="BG1" s="20" t="s">
        <v>56</v>
      </c>
      <c r="BH1" s="20" t="s">
        <v>57</v>
      </c>
      <c r="BI1" s="21" t="s">
        <v>58</v>
      </c>
      <c r="BJ1" s="22" t="s">
        <v>59</v>
      </c>
      <c r="BK1" s="22" t="s">
        <v>60</v>
      </c>
      <c r="BL1" s="22" t="s">
        <v>61</v>
      </c>
      <c r="BM1" s="22" t="s">
        <v>62</v>
      </c>
      <c r="BN1" s="22" t="s">
        <v>63</v>
      </c>
      <c r="BO1" s="22" t="s">
        <v>64</v>
      </c>
      <c r="BP1" s="23" t="s">
        <v>65</v>
      </c>
      <c r="BQ1" s="24" t="s">
        <v>66</v>
      </c>
      <c r="BR1" s="24" t="s">
        <v>67</v>
      </c>
      <c r="BS1" s="24" t="s">
        <v>68</v>
      </c>
      <c r="BT1" s="24" t="s">
        <v>69</v>
      </c>
      <c r="BU1" s="24" t="s">
        <v>70</v>
      </c>
    </row>
    <row r="2" ht="15.75" customHeight="1">
      <c r="A2" s="25">
        <v>2023.0</v>
      </c>
      <c r="B2" s="1">
        <f>AU2+X2+BP2+BB2-BI2</f>
        <v>217985</v>
      </c>
      <c r="C2" s="26"/>
      <c r="D2" s="27"/>
      <c r="E2" s="28"/>
      <c r="F2" s="29"/>
      <c r="G2" s="28" t="s">
        <v>71</v>
      </c>
      <c r="H2" s="30"/>
      <c r="I2" s="29"/>
      <c r="J2" s="28" t="s">
        <v>72</v>
      </c>
      <c r="K2" s="1"/>
      <c r="L2" s="28" t="s">
        <v>73</v>
      </c>
      <c r="M2" s="28"/>
      <c r="N2" s="32"/>
      <c r="O2" s="33"/>
      <c r="P2" s="33"/>
      <c r="Q2" s="33"/>
      <c r="R2" s="34">
        <v>17500.0</v>
      </c>
      <c r="S2" s="34">
        <v>17500.0</v>
      </c>
      <c r="T2" s="34">
        <v>17500.0</v>
      </c>
      <c r="U2" s="34"/>
      <c r="V2" s="34"/>
      <c r="W2" s="34"/>
      <c r="X2" s="35">
        <v>127322.0</v>
      </c>
      <c r="Y2" s="36" t="str">
        <f t="shared" ref="Y2:Y20" si="2">E2</f>
        <v/>
      </c>
      <c r="Z2" s="37"/>
      <c r="AA2" s="37"/>
      <c r="AB2" s="37"/>
      <c r="AC2" s="38"/>
      <c r="AD2" s="38"/>
      <c r="AE2" s="38"/>
      <c r="AF2" s="39"/>
      <c r="AG2" s="40">
        <f>0.4*B2</f>
        <v>87194</v>
      </c>
      <c r="AH2" s="40">
        <f>0.4*B2</f>
        <v>87194</v>
      </c>
      <c r="AI2" s="40">
        <f>0.2*B2</f>
        <v>43597</v>
      </c>
      <c r="AJ2" s="41">
        <f t="shared" ref="AJ2:AJ20" si="4">AI2+AH2+AG2</f>
        <v>217985</v>
      </c>
      <c r="AK2" s="42"/>
      <c r="AL2" s="42"/>
      <c r="AM2" s="42"/>
      <c r="AN2" s="43">
        <f t="shared" ref="AN2:AN20" si="5">AK2+AL2+AM2</f>
        <v>0</v>
      </c>
      <c r="AO2" s="44"/>
      <c r="AP2" s="44"/>
      <c r="AQ2" s="44"/>
      <c r="AR2" s="45"/>
      <c r="AS2" s="45"/>
      <c r="AT2" s="45"/>
      <c r="AU2" s="46">
        <v>54444.0</v>
      </c>
      <c r="AV2" s="47"/>
      <c r="AW2" s="47"/>
      <c r="AX2" s="47"/>
      <c r="AY2" s="48"/>
      <c r="AZ2" s="48"/>
      <c r="BA2" s="48"/>
      <c r="BB2" s="49">
        <v>122042.0</v>
      </c>
      <c r="BC2" s="50"/>
      <c r="BD2" s="50"/>
      <c r="BE2" s="50"/>
      <c r="BF2" s="51"/>
      <c r="BG2" s="51"/>
      <c r="BH2" s="51"/>
      <c r="BI2" s="52">
        <v>127981.0</v>
      </c>
      <c r="BJ2" s="53"/>
      <c r="BK2" s="53"/>
      <c r="BL2" s="53"/>
      <c r="BM2" s="54"/>
      <c r="BN2" s="54"/>
      <c r="BO2" s="53"/>
      <c r="BP2" s="55">
        <v>42158.0</v>
      </c>
      <c r="BQ2" s="57">
        <v>1.0</v>
      </c>
      <c r="BR2" s="57">
        <v>1.0</v>
      </c>
      <c r="BS2" s="57">
        <v>1.0</v>
      </c>
      <c r="BT2" s="57">
        <v>1.0</v>
      </c>
      <c r="BU2" s="57">
        <v>1.0</v>
      </c>
    </row>
    <row r="3" ht="15.75" customHeight="1">
      <c r="A3" s="25">
        <v>2024.0</v>
      </c>
      <c r="B3" s="58">
        <f t="shared" ref="B3:B20" si="7">AU3+X3+BP3+BB3-BI3-14250</f>
        <v>224515.2046</v>
      </c>
      <c r="C3" s="26">
        <f t="shared" ref="C3:C20" si="8">(B3-B2)/B2*100</f>
        <v>2.995712831</v>
      </c>
      <c r="D3" s="27">
        <f t="shared" ref="D3:D20" si="9">X3+BB3+AU3+BP3</f>
        <v>366746.2046</v>
      </c>
      <c r="E3" s="28">
        <f t="shared" ref="E3:E20" si="10">F3/B3*100</f>
        <v>-13.67192705</v>
      </c>
      <c r="F3" s="29">
        <f t="shared" ref="F3:F20" si="11">AF3-AU3-H3</f>
        <v>-30695.555</v>
      </c>
      <c r="G3" s="28">
        <f t="shared" ref="G3:G20" si="12">F3/B3*100</f>
        <v>-13.67192705</v>
      </c>
      <c r="H3" s="59">
        <v>27914.0</v>
      </c>
      <c r="I3" s="29">
        <f t="shared" ref="I3:I20" si="13">AN3-BP3+H3-M3</f>
        <v>13199.555</v>
      </c>
      <c r="J3" s="28">
        <f t="shared" ref="J3:J20" si="14">I3/B3*100</f>
        <v>5.879136347</v>
      </c>
      <c r="K3" s="1">
        <f t="shared" ref="K3:K20" si="15">M3+BI3-BB3</f>
        <v>17496</v>
      </c>
      <c r="L3" s="28">
        <f t="shared" ref="L3:L20" si="16">K3/B3*100</f>
        <v>7.792790707</v>
      </c>
      <c r="M3" s="60">
        <v>11557.0</v>
      </c>
      <c r="N3" s="32">
        <f t="shared" ref="N3:N20" si="17">F3+I3+K3</f>
        <v>0</v>
      </c>
      <c r="O3" s="33">
        <v>0.2</v>
      </c>
      <c r="P3" s="33">
        <v>0.75</v>
      </c>
      <c r="Q3" s="33">
        <v>0.9</v>
      </c>
      <c r="R3" s="34">
        <f>R2*BU3</f>
        <v>17500</v>
      </c>
      <c r="S3" s="34">
        <f t="shared" ref="S3:S20" si="18">S2*BU3</f>
        <v>17500</v>
      </c>
      <c r="T3" s="34">
        <f t="shared" ref="T3:T20" si="19">T2*BU3</f>
        <v>17500</v>
      </c>
      <c r="U3" s="34">
        <f t="shared" ref="U3:U20" si="20">R3+(AG3-AC3)*Z3</f>
        <v>33267.37821</v>
      </c>
      <c r="V3" s="34">
        <f t="shared" ref="V3:W3" si="1">S3+(AH3-AD3)*P3</f>
        <v>67396.7665</v>
      </c>
      <c r="W3" s="34">
        <f t="shared" si="1"/>
        <v>47438.0599</v>
      </c>
      <c r="X3" s="35">
        <f>(U3+V3+W3)</f>
        <v>148102.2046</v>
      </c>
      <c r="Y3" s="36">
        <f t="shared" si="2"/>
        <v>-13.67192705</v>
      </c>
      <c r="Z3" s="37">
        <v>0.237</v>
      </c>
      <c r="AA3" s="37">
        <v>0.237</v>
      </c>
      <c r="AB3" s="37">
        <v>0.237</v>
      </c>
      <c r="AC3" s="38">
        <f t="shared" ref="AC3:AE3" si="3">AG3*Z3</f>
        <v>20664.978</v>
      </c>
      <c r="AD3" s="38">
        <f t="shared" si="3"/>
        <v>20664.978</v>
      </c>
      <c r="AE3" s="38">
        <f t="shared" si="3"/>
        <v>10332.489</v>
      </c>
      <c r="AF3" s="39">
        <f t="shared" ref="AF3:AF20" si="23">AC3+AD3+AE3</f>
        <v>51662.445</v>
      </c>
      <c r="AG3" s="40">
        <f t="shared" ref="AG3:AG20" si="24">0.4*B2</f>
        <v>87194</v>
      </c>
      <c r="AH3" s="40">
        <f t="shared" ref="AH3:AH20" si="25">0.4*B2</f>
        <v>87194</v>
      </c>
      <c r="AI3" s="40">
        <f t="shared" ref="AI3:AI20" si="26">0.2*B2</f>
        <v>43597</v>
      </c>
      <c r="AJ3" s="41">
        <f t="shared" si="4"/>
        <v>217985</v>
      </c>
      <c r="AK3" s="42">
        <f t="shared" ref="AK3:AK20" si="27">AY3+BM3+AR3-AC3-BF3</f>
        <v>88450.05057</v>
      </c>
      <c r="AL3" s="42">
        <f t="shared" ref="AL3:AL20" si="28">AZ3+BN3+AS3-BG3-AD3</f>
        <v>-19573.09229</v>
      </c>
      <c r="AM3" s="42">
        <f t="shared" ref="AM3:AM20" si="29">AT3+BA3+BO3-BH3-AE3</f>
        <v>-29876.40329</v>
      </c>
      <c r="AN3" s="43">
        <f t="shared" si="5"/>
        <v>39000.555</v>
      </c>
      <c r="AO3" s="44">
        <f t="shared" ref="AO3:AO20" si="30">16/56</f>
        <v>0.2857142857</v>
      </c>
      <c r="AP3" s="44">
        <f t="shared" ref="AP3:AQ3" si="6">20/56</f>
        <v>0.3571428571</v>
      </c>
      <c r="AQ3" s="44">
        <f t="shared" si="6"/>
        <v>0.3571428571</v>
      </c>
      <c r="AR3" s="45">
        <f t="shared" ref="AR3:AR20" si="32">AU3*AO3</f>
        <v>15555.42857</v>
      </c>
      <c r="AS3" s="45">
        <f t="shared" ref="AS3:AS20" si="33">AU3*AP3</f>
        <v>19444.28571</v>
      </c>
      <c r="AT3" s="45">
        <f t="shared" ref="AT3:AT20" si="34">AU3*AQ3</f>
        <v>19444.28571</v>
      </c>
      <c r="AU3" s="61">
        <f t="shared" ref="AU3:AU20" si="35">AU2*BS3</f>
        <v>54444</v>
      </c>
      <c r="AV3" s="47">
        <v>0.7</v>
      </c>
      <c r="AW3" s="47">
        <v>0.2</v>
      </c>
      <c r="AX3" s="47">
        <v>0.1</v>
      </c>
      <c r="AY3" s="48">
        <f t="shared" ref="AY3:AY20" si="36">BB3*AV3</f>
        <v>85429.4</v>
      </c>
      <c r="AZ3" s="48">
        <f t="shared" ref="AZ3:AZ20" si="37">BB3*AW3</f>
        <v>24408.4</v>
      </c>
      <c r="BA3" s="48">
        <f t="shared" ref="BA3:BA20" si="38">BB3*AX3</f>
        <v>12204.2</v>
      </c>
      <c r="BB3" s="49">
        <f t="shared" ref="BB3:BB20" si="39">BB2*BR3</f>
        <v>122042</v>
      </c>
      <c r="BC3" s="50">
        <v>0.2</v>
      </c>
      <c r="BD3" s="50">
        <v>0.4</v>
      </c>
      <c r="BE3" s="50">
        <v>0.4</v>
      </c>
      <c r="BF3" s="51">
        <f t="shared" ref="BF3:BF20" si="40">BC3*BI3</f>
        <v>25596.2</v>
      </c>
      <c r="BG3" s="51">
        <f t="shared" ref="BG3:BG20" si="41">BI3*BD3</f>
        <v>51192.4</v>
      </c>
      <c r="BH3" s="51">
        <f t="shared" ref="BH3:BH20" si="42">BE3*BI3</f>
        <v>51192.4</v>
      </c>
      <c r="BI3" s="52">
        <f t="shared" ref="BI3:BI20" si="43">BI2*BT3</f>
        <v>127981</v>
      </c>
      <c r="BJ3" s="53">
        <v>0.8</v>
      </c>
      <c r="BK3" s="53">
        <v>0.2</v>
      </c>
      <c r="BL3" s="53">
        <v>0.0</v>
      </c>
      <c r="BM3" s="54">
        <f t="shared" ref="BM3:BM20" si="44">BP3*BJ3</f>
        <v>33726.4</v>
      </c>
      <c r="BN3" s="54">
        <f t="shared" ref="BN3:BN20" si="45">BK3*BP3</f>
        <v>8431.6</v>
      </c>
      <c r="BO3" s="53">
        <f t="shared" ref="BO3:BO20" si="46">BL3*BP3</f>
        <v>0</v>
      </c>
      <c r="BP3" s="55">
        <f>BP2*BQ3</f>
        <v>42158</v>
      </c>
      <c r="BQ3" s="57">
        <v>1.0</v>
      </c>
      <c r="BR3" s="57">
        <v>1.0</v>
      </c>
      <c r="BS3" s="57">
        <v>1.0</v>
      </c>
      <c r="BT3" s="57">
        <v>1.0</v>
      </c>
      <c r="BU3" s="57">
        <v>1.0</v>
      </c>
      <c r="BV3" s="1"/>
    </row>
    <row r="4" ht="15.75" customHeight="1">
      <c r="A4" s="25">
        <v>2025.0</v>
      </c>
      <c r="B4" s="1">
        <f t="shared" si="7"/>
        <v>227379.1721</v>
      </c>
      <c r="C4" s="26">
        <f t="shared" si="8"/>
        <v>1.275622965</v>
      </c>
      <c r="D4" s="27">
        <f t="shared" si="9"/>
        <v>369610.1721</v>
      </c>
      <c r="E4" s="28">
        <f t="shared" si="10"/>
        <v>-12.81907056</v>
      </c>
      <c r="F4" s="29">
        <f t="shared" si="11"/>
        <v>-29147.89651</v>
      </c>
      <c r="G4" s="28">
        <f t="shared" si="12"/>
        <v>-12.81907056</v>
      </c>
      <c r="H4" s="59">
        <f t="shared" ref="H4:H20" si="47">H3*BS3</f>
        <v>27914</v>
      </c>
      <c r="I4" s="29">
        <f t="shared" si="13"/>
        <v>11651.89651</v>
      </c>
      <c r="J4" s="28">
        <f t="shared" si="14"/>
        <v>5.124434396</v>
      </c>
      <c r="K4" s="1">
        <f t="shared" si="15"/>
        <v>17496</v>
      </c>
      <c r="L4" s="28">
        <f t="shared" si="16"/>
        <v>7.694636161</v>
      </c>
      <c r="M4" s="28">
        <f t="shared" ref="M4:M20" si="48">BQ3*M3</f>
        <v>11557</v>
      </c>
      <c r="N4" s="32">
        <f t="shared" si="17"/>
        <v>0</v>
      </c>
      <c r="O4" s="33">
        <v>0.2</v>
      </c>
      <c r="P4" s="33">
        <v>0.75</v>
      </c>
      <c r="Q4" s="33">
        <v>0.9</v>
      </c>
      <c r="R4" s="34">
        <f t="shared" ref="R4:R20" si="49">R3*BU3</f>
        <v>17500</v>
      </c>
      <c r="S4" s="34">
        <f t="shared" si="18"/>
        <v>17500</v>
      </c>
      <c r="T4" s="34">
        <f t="shared" si="19"/>
        <v>17500</v>
      </c>
      <c r="U4" s="34">
        <f t="shared" si="20"/>
        <v>33739.72359</v>
      </c>
      <c r="V4" s="34">
        <f t="shared" ref="V4:W4" si="21">S4+(AH4-AD4)*P4</f>
        <v>68891.53034</v>
      </c>
      <c r="W4" s="34">
        <f t="shared" si="21"/>
        <v>48334.9182</v>
      </c>
      <c r="X4" s="35">
        <f t="shared" ref="X4:X20" si="51">U4+V4+W4</f>
        <v>150966.1721</v>
      </c>
      <c r="Y4" s="36">
        <f t="shared" si="2"/>
        <v>-12.81907056</v>
      </c>
      <c r="Z4" s="37">
        <v>0.237</v>
      </c>
      <c r="AA4" s="37">
        <v>0.237</v>
      </c>
      <c r="AB4" s="37">
        <v>0.237</v>
      </c>
      <c r="AC4" s="38">
        <f t="shared" ref="AC4:AE4" si="22">AG4*Z4</f>
        <v>21284.0414</v>
      </c>
      <c r="AD4" s="38">
        <f t="shared" si="22"/>
        <v>21284.0414</v>
      </c>
      <c r="AE4" s="38">
        <f t="shared" si="22"/>
        <v>10642.0207</v>
      </c>
      <c r="AF4" s="39">
        <f t="shared" si="23"/>
        <v>53210.10349</v>
      </c>
      <c r="AG4" s="40">
        <f t="shared" si="24"/>
        <v>89806.08185</v>
      </c>
      <c r="AH4" s="40">
        <f t="shared" si="25"/>
        <v>89806.08185</v>
      </c>
      <c r="AI4" s="40">
        <f t="shared" si="26"/>
        <v>44903.04092</v>
      </c>
      <c r="AJ4" s="41">
        <f t="shared" si="4"/>
        <v>224515.2046</v>
      </c>
      <c r="AK4" s="42">
        <f t="shared" si="27"/>
        <v>87830.98717</v>
      </c>
      <c r="AL4" s="42">
        <f t="shared" si="28"/>
        <v>-20192.15568</v>
      </c>
      <c r="AM4" s="42">
        <f t="shared" si="29"/>
        <v>-30185.93498</v>
      </c>
      <c r="AN4" s="43">
        <f t="shared" si="5"/>
        <v>37452.89651</v>
      </c>
      <c r="AO4" s="44">
        <f t="shared" si="30"/>
        <v>0.2857142857</v>
      </c>
      <c r="AP4" s="44">
        <f t="shared" ref="AP4:AQ4" si="31">20/56</f>
        <v>0.3571428571</v>
      </c>
      <c r="AQ4" s="44">
        <f t="shared" si="31"/>
        <v>0.3571428571</v>
      </c>
      <c r="AR4" s="45">
        <f t="shared" si="32"/>
        <v>15555.42857</v>
      </c>
      <c r="AS4" s="45">
        <f t="shared" si="33"/>
        <v>19444.28571</v>
      </c>
      <c r="AT4" s="45">
        <f t="shared" si="34"/>
        <v>19444.28571</v>
      </c>
      <c r="AU4" s="61">
        <f t="shared" si="35"/>
        <v>54444</v>
      </c>
      <c r="AV4" s="47">
        <v>0.7</v>
      </c>
      <c r="AW4" s="47">
        <v>0.2</v>
      </c>
      <c r="AX4" s="47">
        <v>0.1</v>
      </c>
      <c r="AY4" s="48">
        <f t="shared" si="36"/>
        <v>85429.4</v>
      </c>
      <c r="AZ4" s="48">
        <f t="shared" si="37"/>
        <v>24408.4</v>
      </c>
      <c r="BA4" s="48">
        <f t="shared" si="38"/>
        <v>12204.2</v>
      </c>
      <c r="BB4" s="49">
        <f t="shared" si="39"/>
        <v>122042</v>
      </c>
      <c r="BC4" s="50">
        <v>0.2</v>
      </c>
      <c r="BD4" s="50">
        <v>0.4</v>
      </c>
      <c r="BE4" s="50">
        <v>0.4</v>
      </c>
      <c r="BF4" s="51">
        <f t="shared" si="40"/>
        <v>25596.2</v>
      </c>
      <c r="BG4" s="51">
        <f t="shared" si="41"/>
        <v>51192.4</v>
      </c>
      <c r="BH4" s="51">
        <f t="shared" si="42"/>
        <v>51192.4</v>
      </c>
      <c r="BI4" s="52">
        <f t="shared" si="43"/>
        <v>127981</v>
      </c>
      <c r="BJ4" s="53">
        <v>0.8</v>
      </c>
      <c r="BK4" s="53">
        <v>0.2</v>
      </c>
      <c r="BL4" s="53">
        <v>0.0</v>
      </c>
      <c r="BM4" s="54">
        <f t="shared" si="44"/>
        <v>33726.4</v>
      </c>
      <c r="BN4" s="54">
        <f t="shared" si="45"/>
        <v>8431.6</v>
      </c>
      <c r="BO4" s="53">
        <f t="shared" si="46"/>
        <v>0</v>
      </c>
      <c r="BP4" s="55">
        <f t="shared" ref="BP4:BP15" si="54">BP3*BQ2</f>
        <v>42158</v>
      </c>
      <c r="BQ4" s="57">
        <v>1.0</v>
      </c>
      <c r="BR4" s="57">
        <v>1.0</v>
      </c>
      <c r="BS4" s="57">
        <v>1.0</v>
      </c>
      <c r="BT4" s="57">
        <v>1.0</v>
      </c>
      <c r="BU4" s="57">
        <v>1.0</v>
      </c>
    </row>
    <row r="5" ht="15.75" customHeight="1">
      <c r="A5" s="25">
        <v>2026.0</v>
      </c>
      <c r="B5" s="1">
        <f t="shared" si="7"/>
        <v>228635.2292</v>
      </c>
      <c r="C5" s="26">
        <f t="shared" si="8"/>
        <v>0.5524064023</v>
      </c>
      <c r="D5" s="27">
        <f t="shared" si="9"/>
        <v>370866.2292</v>
      </c>
      <c r="E5" s="28">
        <f t="shared" si="10"/>
        <v>-12.45177145</v>
      </c>
      <c r="F5" s="29">
        <f t="shared" si="11"/>
        <v>-28469.13621</v>
      </c>
      <c r="G5" s="28">
        <f t="shared" si="12"/>
        <v>-12.45177145</v>
      </c>
      <c r="H5" s="59">
        <f t="shared" si="47"/>
        <v>27914</v>
      </c>
      <c r="I5" s="29">
        <f t="shared" si="13"/>
        <v>10973.13621</v>
      </c>
      <c r="J5" s="28">
        <f t="shared" si="14"/>
        <v>4.799407442</v>
      </c>
      <c r="K5" s="1">
        <f t="shared" si="15"/>
        <v>17496</v>
      </c>
      <c r="L5" s="28">
        <f t="shared" si="16"/>
        <v>7.652364012</v>
      </c>
      <c r="M5" s="28">
        <f t="shared" si="48"/>
        <v>11557</v>
      </c>
      <c r="N5" s="32">
        <f t="shared" si="17"/>
        <v>0</v>
      </c>
      <c r="O5" s="33">
        <v>0.2</v>
      </c>
      <c r="P5" s="33">
        <v>0.75</v>
      </c>
      <c r="Q5" s="33">
        <v>0.9</v>
      </c>
      <c r="R5" s="34">
        <f t="shared" si="49"/>
        <v>17500</v>
      </c>
      <c r="S5" s="34">
        <f t="shared" si="18"/>
        <v>17500</v>
      </c>
      <c r="T5" s="34">
        <f t="shared" si="19"/>
        <v>17500</v>
      </c>
      <c r="U5" s="34">
        <f t="shared" si="20"/>
        <v>33946.88123</v>
      </c>
      <c r="V5" s="34">
        <f t="shared" ref="V5:W5" si="50">S5+(AH5-AD5)*P5</f>
        <v>69547.0925</v>
      </c>
      <c r="W5" s="34">
        <f t="shared" si="50"/>
        <v>48728.2555</v>
      </c>
      <c r="X5" s="35">
        <f t="shared" si="51"/>
        <v>152222.2292</v>
      </c>
      <c r="Y5" s="36">
        <f t="shared" si="2"/>
        <v>-12.45177145</v>
      </c>
      <c r="Z5" s="37">
        <v>0.237</v>
      </c>
      <c r="AA5" s="37">
        <v>0.237</v>
      </c>
      <c r="AB5" s="37">
        <v>0.237</v>
      </c>
      <c r="AC5" s="38">
        <f t="shared" ref="AC5:AE5" si="52">AG5*Z5</f>
        <v>21555.54552</v>
      </c>
      <c r="AD5" s="38">
        <f t="shared" si="52"/>
        <v>21555.54552</v>
      </c>
      <c r="AE5" s="38">
        <f t="shared" si="52"/>
        <v>10777.77276</v>
      </c>
      <c r="AF5" s="39">
        <f t="shared" si="23"/>
        <v>53888.86379</v>
      </c>
      <c r="AG5" s="40">
        <f t="shared" si="24"/>
        <v>90951.66885</v>
      </c>
      <c r="AH5" s="40">
        <f t="shared" si="25"/>
        <v>90951.66885</v>
      </c>
      <c r="AI5" s="40">
        <f t="shared" si="26"/>
        <v>45475.83442</v>
      </c>
      <c r="AJ5" s="41">
        <f t="shared" si="4"/>
        <v>227379.1721</v>
      </c>
      <c r="AK5" s="42">
        <f t="shared" si="27"/>
        <v>87559.48305</v>
      </c>
      <c r="AL5" s="42">
        <f t="shared" si="28"/>
        <v>-20463.6598</v>
      </c>
      <c r="AM5" s="42">
        <f t="shared" si="29"/>
        <v>-30321.68704</v>
      </c>
      <c r="AN5" s="43">
        <f t="shared" si="5"/>
        <v>36774.13621</v>
      </c>
      <c r="AO5" s="44">
        <f t="shared" si="30"/>
        <v>0.2857142857</v>
      </c>
      <c r="AP5" s="44">
        <f t="shared" ref="AP5:AQ5" si="53">20/56</f>
        <v>0.3571428571</v>
      </c>
      <c r="AQ5" s="44">
        <f t="shared" si="53"/>
        <v>0.3571428571</v>
      </c>
      <c r="AR5" s="45">
        <f t="shared" si="32"/>
        <v>15555.42857</v>
      </c>
      <c r="AS5" s="45">
        <f t="shared" si="33"/>
        <v>19444.28571</v>
      </c>
      <c r="AT5" s="45">
        <f t="shared" si="34"/>
        <v>19444.28571</v>
      </c>
      <c r="AU5" s="61">
        <f t="shared" si="35"/>
        <v>54444</v>
      </c>
      <c r="AV5" s="47">
        <v>0.7</v>
      </c>
      <c r="AW5" s="47">
        <v>0.2</v>
      </c>
      <c r="AX5" s="47">
        <v>0.1</v>
      </c>
      <c r="AY5" s="48">
        <f t="shared" si="36"/>
        <v>85429.4</v>
      </c>
      <c r="AZ5" s="48">
        <f t="shared" si="37"/>
        <v>24408.4</v>
      </c>
      <c r="BA5" s="48">
        <f t="shared" si="38"/>
        <v>12204.2</v>
      </c>
      <c r="BB5" s="49">
        <f t="shared" si="39"/>
        <v>122042</v>
      </c>
      <c r="BC5" s="50">
        <v>0.2</v>
      </c>
      <c r="BD5" s="50">
        <v>0.4</v>
      </c>
      <c r="BE5" s="50">
        <v>0.4</v>
      </c>
      <c r="BF5" s="51">
        <f t="shared" si="40"/>
        <v>25596.2</v>
      </c>
      <c r="BG5" s="51">
        <f t="shared" si="41"/>
        <v>51192.4</v>
      </c>
      <c r="BH5" s="51">
        <f t="shared" si="42"/>
        <v>51192.4</v>
      </c>
      <c r="BI5" s="52">
        <f t="shared" si="43"/>
        <v>127981</v>
      </c>
      <c r="BJ5" s="53">
        <v>0.8</v>
      </c>
      <c r="BK5" s="53">
        <v>0.2</v>
      </c>
      <c r="BL5" s="53">
        <v>0.0</v>
      </c>
      <c r="BM5" s="54">
        <f t="shared" si="44"/>
        <v>33726.4</v>
      </c>
      <c r="BN5" s="54">
        <f t="shared" si="45"/>
        <v>8431.6</v>
      </c>
      <c r="BO5" s="53">
        <f t="shared" si="46"/>
        <v>0</v>
      </c>
      <c r="BP5" s="55">
        <f t="shared" si="54"/>
        <v>42158</v>
      </c>
      <c r="BQ5" s="57">
        <v>1.0</v>
      </c>
      <c r="BR5" s="57">
        <v>1.0</v>
      </c>
      <c r="BS5" s="57">
        <v>1.0</v>
      </c>
      <c r="BT5" s="57">
        <v>1.0</v>
      </c>
      <c r="BU5" s="57">
        <v>1.0</v>
      </c>
    </row>
    <row r="6" ht="15.75" customHeight="1">
      <c r="A6" s="25">
        <v>2027.0</v>
      </c>
      <c r="B6" s="1">
        <f t="shared" si="7"/>
        <v>229186.1012</v>
      </c>
      <c r="C6" s="26">
        <f t="shared" si="8"/>
        <v>0.2409392379</v>
      </c>
      <c r="D6" s="27">
        <f t="shared" si="9"/>
        <v>371417.1012</v>
      </c>
      <c r="E6" s="28">
        <f t="shared" si="10"/>
        <v>-12.29195423</v>
      </c>
      <c r="F6" s="29">
        <f t="shared" si="11"/>
        <v>-28171.45067</v>
      </c>
      <c r="G6" s="28">
        <f t="shared" si="12"/>
        <v>-12.29195423</v>
      </c>
      <c r="H6" s="59">
        <f t="shared" si="47"/>
        <v>27914</v>
      </c>
      <c r="I6" s="29">
        <f t="shared" si="13"/>
        <v>10675.45067</v>
      </c>
      <c r="J6" s="28">
        <f t="shared" si="14"/>
        <v>4.657983454</v>
      </c>
      <c r="K6" s="1">
        <f t="shared" si="15"/>
        <v>17496</v>
      </c>
      <c r="L6" s="28">
        <f t="shared" si="16"/>
        <v>7.633970781</v>
      </c>
      <c r="M6" s="28">
        <f t="shared" si="48"/>
        <v>11557</v>
      </c>
      <c r="N6" s="32">
        <f t="shared" si="17"/>
        <v>0</v>
      </c>
      <c r="O6" s="33">
        <v>0.2</v>
      </c>
      <c r="P6" s="33">
        <v>0.75</v>
      </c>
      <c r="Q6" s="33">
        <v>0.9</v>
      </c>
      <c r="R6" s="34">
        <f t="shared" si="49"/>
        <v>17500</v>
      </c>
      <c r="S6" s="34">
        <f t="shared" si="18"/>
        <v>17500</v>
      </c>
      <c r="T6" s="34">
        <f t="shared" si="19"/>
        <v>17500</v>
      </c>
      <c r="U6" s="34">
        <f t="shared" si="20"/>
        <v>34037.73485</v>
      </c>
      <c r="V6" s="34">
        <f t="shared" ref="V6:W6" si="55">S6+(AH6-AD6)*P6</f>
        <v>69834.60397</v>
      </c>
      <c r="W6" s="34">
        <f t="shared" si="55"/>
        <v>48900.76238</v>
      </c>
      <c r="X6" s="35">
        <f t="shared" si="51"/>
        <v>152773.1012</v>
      </c>
      <c r="Y6" s="36">
        <f t="shared" si="2"/>
        <v>-12.29195423</v>
      </c>
      <c r="Z6" s="37">
        <v>0.237</v>
      </c>
      <c r="AA6" s="37">
        <v>0.237</v>
      </c>
      <c r="AB6" s="37">
        <v>0.237</v>
      </c>
      <c r="AC6" s="38">
        <f t="shared" ref="AC6:AE6" si="56">AG6*Z6</f>
        <v>21674.61973</v>
      </c>
      <c r="AD6" s="38">
        <f t="shared" si="56"/>
        <v>21674.61973</v>
      </c>
      <c r="AE6" s="38">
        <f t="shared" si="56"/>
        <v>10837.30987</v>
      </c>
      <c r="AF6" s="39">
        <f t="shared" si="23"/>
        <v>54186.54933</v>
      </c>
      <c r="AG6" s="40">
        <f t="shared" si="24"/>
        <v>91454.09169</v>
      </c>
      <c r="AH6" s="40">
        <f t="shared" si="25"/>
        <v>91454.09169</v>
      </c>
      <c r="AI6" s="40">
        <f t="shared" si="26"/>
        <v>45727.04585</v>
      </c>
      <c r="AJ6" s="41">
        <f t="shared" si="4"/>
        <v>228635.2292</v>
      </c>
      <c r="AK6" s="42">
        <f t="shared" si="27"/>
        <v>87440.40884</v>
      </c>
      <c r="AL6" s="42">
        <f t="shared" si="28"/>
        <v>-20582.73402</v>
      </c>
      <c r="AM6" s="42">
        <f t="shared" si="29"/>
        <v>-30381.22415</v>
      </c>
      <c r="AN6" s="43">
        <f t="shared" si="5"/>
        <v>36476.45067</v>
      </c>
      <c r="AO6" s="44">
        <f t="shared" si="30"/>
        <v>0.2857142857</v>
      </c>
      <c r="AP6" s="44">
        <f t="shared" ref="AP6:AQ6" si="57">20/56</f>
        <v>0.3571428571</v>
      </c>
      <c r="AQ6" s="44">
        <f t="shared" si="57"/>
        <v>0.3571428571</v>
      </c>
      <c r="AR6" s="45">
        <f t="shared" si="32"/>
        <v>15555.42857</v>
      </c>
      <c r="AS6" s="45">
        <f t="shared" si="33"/>
        <v>19444.28571</v>
      </c>
      <c r="AT6" s="45">
        <f t="shared" si="34"/>
        <v>19444.28571</v>
      </c>
      <c r="AU6" s="61">
        <f t="shared" si="35"/>
        <v>54444</v>
      </c>
      <c r="AV6" s="47">
        <v>0.7</v>
      </c>
      <c r="AW6" s="47">
        <v>0.2</v>
      </c>
      <c r="AX6" s="47">
        <v>0.1</v>
      </c>
      <c r="AY6" s="48">
        <f t="shared" si="36"/>
        <v>85429.4</v>
      </c>
      <c r="AZ6" s="48">
        <f t="shared" si="37"/>
        <v>24408.4</v>
      </c>
      <c r="BA6" s="48">
        <f t="shared" si="38"/>
        <v>12204.2</v>
      </c>
      <c r="BB6" s="49">
        <f t="shared" si="39"/>
        <v>122042</v>
      </c>
      <c r="BC6" s="50">
        <v>0.2</v>
      </c>
      <c r="BD6" s="50">
        <v>0.4</v>
      </c>
      <c r="BE6" s="50">
        <v>0.4</v>
      </c>
      <c r="BF6" s="51">
        <f t="shared" si="40"/>
        <v>25596.2</v>
      </c>
      <c r="BG6" s="51">
        <f t="shared" si="41"/>
        <v>51192.4</v>
      </c>
      <c r="BH6" s="51">
        <f t="shared" si="42"/>
        <v>51192.4</v>
      </c>
      <c r="BI6" s="52">
        <f t="shared" si="43"/>
        <v>127981</v>
      </c>
      <c r="BJ6" s="53">
        <v>0.8</v>
      </c>
      <c r="BK6" s="53">
        <v>0.2</v>
      </c>
      <c r="BL6" s="53">
        <v>0.0</v>
      </c>
      <c r="BM6" s="54">
        <f t="shared" si="44"/>
        <v>33726.4</v>
      </c>
      <c r="BN6" s="54">
        <f t="shared" si="45"/>
        <v>8431.6</v>
      </c>
      <c r="BO6" s="53">
        <f t="shared" si="46"/>
        <v>0</v>
      </c>
      <c r="BP6" s="55">
        <f t="shared" si="54"/>
        <v>42158</v>
      </c>
      <c r="BQ6" s="57">
        <v>1.0</v>
      </c>
      <c r="BR6" s="57">
        <v>1.0</v>
      </c>
      <c r="BS6" s="57">
        <v>1.0</v>
      </c>
      <c r="BT6" s="57">
        <v>1.0</v>
      </c>
      <c r="BU6" s="57">
        <v>1.0</v>
      </c>
    </row>
    <row r="7" ht="15.75" customHeight="1">
      <c r="A7" s="25">
        <v>2028.0</v>
      </c>
      <c r="B7" s="1">
        <f t="shared" si="7"/>
        <v>229427.6985</v>
      </c>
      <c r="C7" s="26">
        <f t="shared" si="8"/>
        <v>0.105415313</v>
      </c>
      <c r="D7" s="27">
        <f t="shared" si="9"/>
        <v>371658.6985</v>
      </c>
      <c r="E7" s="28">
        <f t="shared" si="10"/>
        <v>-12.22210492</v>
      </c>
      <c r="F7" s="29">
        <f t="shared" si="11"/>
        <v>-28040.89401</v>
      </c>
      <c r="G7" s="28">
        <f t="shared" si="12"/>
        <v>-12.22210492</v>
      </c>
      <c r="H7" s="59">
        <f t="shared" si="47"/>
        <v>27914</v>
      </c>
      <c r="I7" s="29">
        <f t="shared" si="13"/>
        <v>10544.89401</v>
      </c>
      <c r="J7" s="28">
        <f t="shared" si="14"/>
        <v>4.596173036</v>
      </c>
      <c r="K7" s="1">
        <f t="shared" si="15"/>
        <v>17496</v>
      </c>
      <c r="L7" s="28">
        <f t="shared" si="16"/>
        <v>7.625931881</v>
      </c>
      <c r="M7" s="28">
        <f t="shared" si="48"/>
        <v>11557</v>
      </c>
      <c r="N7" s="32">
        <f t="shared" si="17"/>
        <v>0</v>
      </c>
      <c r="O7" s="33">
        <v>0.2</v>
      </c>
      <c r="P7" s="33">
        <v>0.75</v>
      </c>
      <c r="Q7" s="33">
        <v>0.9</v>
      </c>
      <c r="R7" s="34">
        <f t="shared" si="49"/>
        <v>17500</v>
      </c>
      <c r="S7" s="34">
        <f t="shared" si="18"/>
        <v>17500</v>
      </c>
      <c r="T7" s="34">
        <f t="shared" si="19"/>
        <v>17500</v>
      </c>
      <c r="U7" s="34">
        <f t="shared" si="20"/>
        <v>34077.58075</v>
      </c>
      <c r="V7" s="34">
        <f t="shared" ref="V7:W7" si="58">S7+(AH7-AD7)*P7</f>
        <v>69960.69857</v>
      </c>
      <c r="W7" s="34">
        <f t="shared" si="58"/>
        <v>48976.41914</v>
      </c>
      <c r="X7" s="35">
        <f t="shared" si="51"/>
        <v>153014.6985</v>
      </c>
      <c r="Y7" s="36">
        <f t="shared" si="2"/>
        <v>-12.22210492</v>
      </c>
      <c r="Z7" s="37">
        <v>0.237</v>
      </c>
      <c r="AA7" s="37">
        <v>0.237</v>
      </c>
      <c r="AB7" s="37">
        <v>0.237</v>
      </c>
      <c r="AC7" s="38">
        <f t="shared" ref="AC7:AE7" si="59">AG7*Z7</f>
        <v>21726.84239</v>
      </c>
      <c r="AD7" s="38">
        <f t="shared" si="59"/>
        <v>21726.84239</v>
      </c>
      <c r="AE7" s="38">
        <f t="shared" si="59"/>
        <v>10863.4212</v>
      </c>
      <c r="AF7" s="39">
        <f t="shared" si="23"/>
        <v>54317.10599</v>
      </c>
      <c r="AG7" s="40">
        <f t="shared" si="24"/>
        <v>91674.44048</v>
      </c>
      <c r="AH7" s="40">
        <f t="shared" si="25"/>
        <v>91674.44048</v>
      </c>
      <c r="AI7" s="40">
        <f t="shared" si="26"/>
        <v>45837.22024</v>
      </c>
      <c r="AJ7" s="41">
        <f t="shared" si="4"/>
        <v>229186.1012</v>
      </c>
      <c r="AK7" s="42">
        <f t="shared" si="27"/>
        <v>87388.18618</v>
      </c>
      <c r="AL7" s="42">
        <f t="shared" si="28"/>
        <v>-20634.95668</v>
      </c>
      <c r="AM7" s="42">
        <f t="shared" si="29"/>
        <v>-30407.33548</v>
      </c>
      <c r="AN7" s="43">
        <f t="shared" si="5"/>
        <v>36345.89401</v>
      </c>
      <c r="AO7" s="44">
        <f t="shared" si="30"/>
        <v>0.2857142857</v>
      </c>
      <c r="AP7" s="44">
        <f t="shared" ref="AP7:AQ7" si="60">20/56</f>
        <v>0.3571428571</v>
      </c>
      <c r="AQ7" s="44">
        <f t="shared" si="60"/>
        <v>0.3571428571</v>
      </c>
      <c r="AR7" s="45">
        <f t="shared" si="32"/>
        <v>15555.42857</v>
      </c>
      <c r="AS7" s="45">
        <f t="shared" si="33"/>
        <v>19444.28571</v>
      </c>
      <c r="AT7" s="45">
        <f t="shared" si="34"/>
        <v>19444.28571</v>
      </c>
      <c r="AU7" s="61">
        <f t="shared" si="35"/>
        <v>54444</v>
      </c>
      <c r="AV7" s="47">
        <v>0.7</v>
      </c>
      <c r="AW7" s="47">
        <v>0.2</v>
      </c>
      <c r="AX7" s="47">
        <v>0.1</v>
      </c>
      <c r="AY7" s="48">
        <f t="shared" si="36"/>
        <v>85429.4</v>
      </c>
      <c r="AZ7" s="48">
        <f t="shared" si="37"/>
        <v>24408.4</v>
      </c>
      <c r="BA7" s="48">
        <f t="shared" si="38"/>
        <v>12204.2</v>
      </c>
      <c r="BB7" s="49">
        <f t="shared" si="39"/>
        <v>122042</v>
      </c>
      <c r="BC7" s="50">
        <v>0.2</v>
      </c>
      <c r="BD7" s="50">
        <v>0.4</v>
      </c>
      <c r="BE7" s="50">
        <v>0.4</v>
      </c>
      <c r="BF7" s="51">
        <f t="shared" si="40"/>
        <v>25596.2</v>
      </c>
      <c r="BG7" s="51">
        <f t="shared" si="41"/>
        <v>51192.4</v>
      </c>
      <c r="BH7" s="51">
        <f t="shared" si="42"/>
        <v>51192.4</v>
      </c>
      <c r="BI7" s="52">
        <f t="shared" si="43"/>
        <v>127981</v>
      </c>
      <c r="BJ7" s="53">
        <v>0.8</v>
      </c>
      <c r="BK7" s="53">
        <v>0.2</v>
      </c>
      <c r="BL7" s="53">
        <v>0.0</v>
      </c>
      <c r="BM7" s="54">
        <f t="shared" si="44"/>
        <v>33726.4</v>
      </c>
      <c r="BN7" s="54">
        <f t="shared" si="45"/>
        <v>8431.6</v>
      </c>
      <c r="BO7" s="53">
        <f t="shared" si="46"/>
        <v>0</v>
      </c>
      <c r="BP7" s="55">
        <f t="shared" si="54"/>
        <v>42158</v>
      </c>
      <c r="BQ7" s="57">
        <v>1.0</v>
      </c>
      <c r="BR7" s="57">
        <v>1.0</v>
      </c>
      <c r="BS7" s="57">
        <v>1.0</v>
      </c>
      <c r="BT7" s="57">
        <v>1.0</v>
      </c>
      <c r="BU7" s="57">
        <v>1.0</v>
      </c>
    </row>
    <row r="8" ht="15.75" customHeight="1">
      <c r="A8" s="25">
        <v>2029.0</v>
      </c>
      <c r="B8" s="1">
        <f t="shared" si="7"/>
        <v>229533.6563</v>
      </c>
      <c r="C8" s="26">
        <f t="shared" si="8"/>
        <v>0.04618356225</v>
      </c>
      <c r="D8" s="27">
        <f t="shared" si="9"/>
        <v>371764.6563</v>
      </c>
      <c r="E8" s="28">
        <f t="shared" si="10"/>
        <v>-12.19151732</v>
      </c>
      <c r="F8" s="29">
        <f t="shared" si="11"/>
        <v>-27983.63547</v>
      </c>
      <c r="G8" s="28">
        <f t="shared" si="12"/>
        <v>-12.19151732</v>
      </c>
      <c r="H8" s="59">
        <f t="shared" si="47"/>
        <v>27914</v>
      </c>
      <c r="I8" s="29">
        <f t="shared" si="13"/>
        <v>10487.63547</v>
      </c>
      <c r="J8" s="28">
        <f t="shared" si="14"/>
        <v>4.56910574</v>
      </c>
      <c r="K8" s="1">
        <f t="shared" si="15"/>
        <v>17496</v>
      </c>
      <c r="L8" s="28">
        <f t="shared" si="16"/>
        <v>7.62241158</v>
      </c>
      <c r="M8" s="28">
        <f t="shared" si="48"/>
        <v>11557</v>
      </c>
      <c r="N8" s="32">
        <f t="shared" si="17"/>
        <v>0</v>
      </c>
      <c r="O8" s="33">
        <v>0.2</v>
      </c>
      <c r="P8" s="33">
        <v>0.75</v>
      </c>
      <c r="Q8" s="33">
        <v>0.9</v>
      </c>
      <c r="R8" s="34">
        <f t="shared" si="49"/>
        <v>17500</v>
      </c>
      <c r="S8" s="34">
        <f t="shared" si="18"/>
        <v>17500</v>
      </c>
      <c r="T8" s="34">
        <f t="shared" si="19"/>
        <v>17500</v>
      </c>
      <c r="U8" s="34">
        <f t="shared" si="20"/>
        <v>34095.05606</v>
      </c>
      <c r="V8" s="34">
        <f t="shared" ref="V8:W8" si="61">S8+(AH8-AD8)*P8</f>
        <v>70016.00018</v>
      </c>
      <c r="W8" s="34">
        <f t="shared" si="61"/>
        <v>49009.60011</v>
      </c>
      <c r="X8" s="35">
        <f t="shared" si="51"/>
        <v>153120.6563</v>
      </c>
      <c r="Y8" s="36">
        <f t="shared" si="2"/>
        <v>-12.19151732</v>
      </c>
      <c r="Z8" s="37">
        <v>0.237</v>
      </c>
      <c r="AA8" s="37">
        <v>0.237</v>
      </c>
      <c r="AB8" s="37">
        <v>0.237</v>
      </c>
      <c r="AC8" s="38">
        <f t="shared" ref="AC8:AE8" si="62">AG8*Z8</f>
        <v>21749.74581</v>
      </c>
      <c r="AD8" s="38">
        <f t="shared" si="62"/>
        <v>21749.74581</v>
      </c>
      <c r="AE8" s="38">
        <f t="shared" si="62"/>
        <v>10874.87291</v>
      </c>
      <c r="AF8" s="39">
        <f t="shared" si="23"/>
        <v>54374.36453</v>
      </c>
      <c r="AG8" s="40">
        <f t="shared" si="24"/>
        <v>91771.07938</v>
      </c>
      <c r="AH8" s="40">
        <f t="shared" si="25"/>
        <v>91771.07938</v>
      </c>
      <c r="AI8" s="40">
        <f t="shared" si="26"/>
        <v>45885.53969</v>
      </c>
      <c r="AJ8" s="41">
        <f t="shared" si="4"/>
        <v>229427.6985</v>
      </c>
      <c r="AK8" s="42">
        <f t="shared" si="27"/>
        <v>87365.28276</v>
      </c>
      <c r="AL8" s="42">
        <f t="shared" si="28"/>
        <v>-20657.8601</v>
      </c>
      <c r="AM8" s="42">
        <f t="shared" si="29"/>
        <v>-30418.78719</v>
      </c>
      <c r="AN8" s="43">
        <f t="shared" si="5"/>
        <v>36288.63547</v>
      </c>
      <c r="AO8" s="44">
        <f t="shared" si="30"/>
        <v>0.2857142857</v>
      </c>
      <c r="AP8" s="44">
        <f t="shared" ref="AP8:AQ8" si="63">20/56</f>
        <v>0.3571428571</v>
      </c>
      <c r="AQ8" s="44">
        <f t="shared" si="63"/>
        <v>0.3571428571</v>
      </c>
      <c r="AR8" s="45">
        <f t="shared" si="32"/>
        <v>15555.42857</v>
      </c>
      <c r="AS8" s="45">
        <f t="shared" si="33"/>
        <v>19444.28571</v>
      </c>
      <c r="AT8" s="45">
        <f t="shared" si="34"/>
        <v>19444.28571</v>
      </c>
      <c r="AU8" s="61">
        <f t="shared" si="35"/>
        <v>54444</v>
      </c>
      <c r="AV8" s="47">
        <v>0.7</v>
      </c>
      <c r="AW8" s="47">
        <v>0.2</v>
      </c>
      <c r="AX8" s="47">
        <v>0.1</v>
      </c>
      <c r="AY8" s="48">
        <f t="shared" si="36"/>
        <v>85429.4</v>
      </c>
      <c r="AZ8" s="48">
        <f t="shared" si="37"/>
        <v>24408.4</v>
      </c>
      <c r="BA8" s="48">
        <f t="shared" si="38"/>
        <v>12204.2</v>
      </c>
      <c r="BB8" s="49">
        <f t="shared" si="39"/>
        <v>122042</v>
      </c>
      <c r="BC8" s="50">
        <v>0.2</v>
      </c>
      <c r="BD8" s="50">
        <v>0.4</v>
      </c>
      <c r="BE8" s="50">
        <v>0.4</v>
      </c>
      <c r="BF8" s="51">
        <f t="shared" si="40"/>
        <v>25596.2</v>
      </c>
      <c r="BG8" s="51">
        <f t="shared" si="41"/>
        <v>51192.4</v>
      </c>
      <c r="BH8" s="51">
        <f t="shared" si="42"/>
        <v>51192.4</v>
      </c>
      <c r="BI8" s="52">
        <f t="shared" si="43"/>
        <v>127981</v>
      </c>
      <c r="BJ8" s="53">
        <v>0.8</v>
      </c>
      <c r="BK8" s="53">
        <v>0.2</v>
      </c>
      <c r="BL8" s="53">
        <v>0.0</v>
      </c>
      <c r="BM8" s="54">
        <f t="shared" si="44"/>
        <v>33726.4</v>
      </c>
      <c r="BN8" s="54">
        <f t="shared" si="45"/>
        <v>8431.6</v>
      </c>
      <c r="BO8" s="53">
        <f t="shared" si="46"/>
        <v>0</v>
      </c>
      <c r="BP8" s="55">
        <f t="shared" si="54"/>
        <v>42158</v>
      </c>
      <c r="BQ8" s="57">
        <v>1.0</v>
      </c>
      <c r="BR8" s="57">
        <v>1.0</v>
      </c>
      <c r="BS8" s="57">
        <v>1.0</v>
      </c>
      <c r="BT8" s="57">
        <v>1.0</v>
      </c>
      <c r="BU8" s="57">
        <v>1.0</v>
      </c>
    </row>
    <row r="9" ht="15.75" customHeight="1">
      <c r="A9" s="25">
        <v>2030.0</v>
      </c>
      <c r="B9" s="1">
        <f t="shared" si="7"/>
        <v>229580.1265</v>
      </c>
      <c r="C9" s="26">
        <f t="shared" si="8"/>
        <v>0.02024548565</v>
      </c>
      <c r="D9" s="27">
        <f t="shared" si="9"/>
        <v>371811.1265</v>
      </c>
      <c r="E9" s="28">
        <f t="shared" si="10"/>
        <v>-12.17811135</v>
      </c>
      <c r="F9" s="29">
        <f t="shared" si="11"/>
        <v>-27958.52345</v>
      </c>
      <c r="G9" s="28">
        <f t="shared" si="12"/>
        <v>-12.17811135</v>
      </c>
      <c r="H9" s="59">
        <f t="shared" si="47"/>
        <v>27914</v>
      </c>
      <c r="I9" s="29">
        <f t="shared" si="13"/>
        <v>10462.52345</v>
      </c>
      <c r="J9" s="28">
        <f t="shared" si="14"/>
        <v>4.557242652</v>
      </c>
      <c r="K9" s="1">
        <f t="shared" si="15"/>
        <v>17496</v>
      </c>
      <c r="L9" s="28">
        <f t="shared" si="16"/>
        <v>7.620868698</v>
      </c>
      <c r="M9" s="28">
        <f t="shared" si="48"/>
        <v>11557</v>
      </c>
      <c r="N9" s="32">
        <f t="shared" si="17"/>
        <v>0</v>
      </c>
      <c r="O9" s="33">
        <v>0.2</v>
      </c>
      <c r="P9" s="33">
        <v>0.75</v>
      </c>
      <c r="Q9" s="33">
        <v>0.9</v>
      </c>
      <c r="R9" s="34">
        <f t="shared" si="49"/>
        <v>17500</v>
      </c>
      <c r="S9" s="34">
        <f t="shared" si="18"/>
        <v>17500</v>
      </c>
      <c r="T9" s="34">
        <f t="shared" si="19"/>
        <v>17500</v>
      </c>
      <c r="U9" s="34">
        <f t="shared" si="20"/>
        <v>34102.72024</v>
      </c>
      <c r="V9" s="34">
        <f t="shared" ref="V9:W9" si="64">S9+(AH9-AD9)*P9</f>
        <v>70040.25394</v>
      </c>
      <c r="W9" s="34">
        <f t="shared" si="64"/>
        <v>49024.15236</v>
      </c>
      <c r="X9" s="35">
        <f t="shared" si="51"/>
        <v>153167.1265</v>
      </c>
      <c r="Y9" s="36">
        <f t="shared" si="2"/>
        <v>-12.17811135</v>
      </c>
      <c r="Z9" s="37">
        <v>0.237</v>
      </c>
      <c r="AA9" s="37">
        <v>0.237</v>
      </c>
      <c r="AB9" s="37">
        <v>0.237</v>
      </c>
      <c r="AC9" s="38">
        <f t="shared" ref="AC9:AE9" si="65">AG9*Z9</f>
        <v>21759.79062</v>
      </c>
      <c r="AD9" s="38">
        <f t="shared" si="65"/>
        <v>21759.79062</v>
      </c>
      <c r="AE9" s="38">
        <f t="shared" si="65"/>
        <v>10879.89531</v>
      </c>
      <c r="AF9" s="39">
        <f t="shared" si="23"/>
        <v>54399.47655</v>
      </c>
      <c r="AG9" s="40">
        <f t="shared" si="24"/>
        <v>91813.46253</v>
      </c>
      <c r="AH9" s="40">
        <f t="shared" si="25"/>
        <v>91813.46253</v>
      </c>
      <c r="AI9" s="40">
        <f t="shared" si="26"/>
        <v>45906.73127</v>
      </c>
      <c r="AJ9" s="41">
        <f t="shared" si="4"/>
        <v>229533.6563</v>
      </c>
      <c r="AK9" s="42">
        <f t="shared" si="27"/>
        <v>87355.23795</v>
      </c>
      <c r="AL9" s="42">
        <f t="shared" si="28"/>
        <v>-20667.90491</v>
      </c>
      <c r="AM9" s="42">
        <f t="shared" si="29"/>
        <v>-30423.8096</v>
      </c>
      <c r="AN9" s="43">
        <f t="shared" si="5"/>
        <v>36263.52345</v>
      </c>
      <c r="AO9" s="44">
        <f t="shared" si="30"/>
        <v>0.2857142857</v>
      </c>
      <c r="AP9" s="44">
        <f t="shared" ref="AP9:AQ9" si="66">20/56</f>
        <v>0.3571428571</v>
      </c>
      <c r="AQ9" s="44">
        <f t="shared" si="66"/>
        <v>0.3571428571</v>
      </c>
      <c r="AR9" s="45">
        <f t="shared" si="32"/>
        <v>15555.42857</v>
      </c>
      <c r="AS9" s="45">
        <f t="shared" si="33"/>
        <v>19444.28571</v>
      </c>
      <c r="AT9" s="45">
        <f t="shared" si="34"/>
        <v>19444.28571</v>
      </c>
      <c r="AU9" s="61">
        <f t="shared" si="35"/>
        <v>54444</v>
      </c>
      <c r="AV9" s="47">
        <v>0.7</v>
      </c>
      <c r="AW9" s="47">
        <v>0.2</v>
      </c>
      <c r="AX9" s="47">
        <v>0.1</v>
      </c>
      <c r="AY9" s="48">
        <f t="shared" si="36"/>
        <v>85429.4</v>
      </c>
      <c r="AZ9" s="48">
        <f t="shared" si="37"/>
        <v>24408.4</v>
      </c>
      <c r="BA9" s="48">
        <f t="shared" si="38"/>
        <v>12204.2</v>
      </c>
      <c r="BB9" s="49">
        <f t="shared" si="39"/>
        <v>122042</v>
      </c>
      <c r="BC9" s="50">
        <v>0.2</v>
      </c>
      <c r="BD9" s="50">
        <v>0.4</v>
      </c>
      <c r="BE9" s="50">
        <v>0.4</v>
      </c>
      <c r="BF9" s="51">
        <f t="shared" si="40"/>
        <v>25596.2</v>
      </c>
      <c r="BG9" s="51">
        <f t="shared" si="41"/>
        <v>51192.4</v>
      </c>
      <c r="BH9" s="51">
        <f t="shared" si="42"/>
        <v>51192.4</v>
      </c>
      <c r="BI9" s="52">
        <f t="shared" si="43"/>
        <v>127981</v>
      </c>
      <c r="BJ9" s="53">
        <v>0.8</v>
      </c>
      <c r="BK9" s="53">
        <v>0.2</v>
      </c>
      <c r="BL9" s="53">
        <v>0.0</v>
      </c>
      <c r="BM9" s="54">
        <f t="shared" si="44"/>
        <v>33726.4</v>
      </c>
      <c r="BN9" s="54">
        <f t="shared" si="45"/>
        <v>8431.6</v>
      </c>
      <c r="BO9" s="53">
        <f t="shared" si="46"/>
        <v>0</v>
      </c>
      <c r="BP9" s="55">
        <f t="shared" si="54"/>
        <v>42158</v>
      </c>
      <c r="BQ9" s="57">
        <v>1.0</v>
      </c>
      <c r="BR9" s="57">
        <v>1.0</v>
      </c>
      <c r="BS9" s="57">
        <v>1.0</v>
      </c>
      <c r="BT9" s="57">
        <v>1.0</v>
      </c>
      <c r="BU9" s="57">
        <v>1.0</v>
      </c>
    </row>
    <row r="10" ht="15.75" customHeight="1">
      <c r="A10" s="25">
        <v>2031.0</v>
      </c>
      <c r="B10" s="1">
        <f t="shared" si="7"/>
        <v>229600.5071</v>
      </c>
      <c r="C10" s="26">
        <f t="shared" si="8"/>
        <v>0.008877313976</v>
      </c>
      <c r="D10" s="27">
        <f t="shared" si="9"/>
        <v>371831.5071</v>
      </c>
      <c r="E10" s="28">
        <f t="shared" si="10"/>
        <v>-12.17223357</v>
      </c>
      <c r="F10" s="29">
        <f t="shared" si="11"/>
        <v>-27947.51001</v>
      </c>
      <c r="G10" s="28">
        <f t="shared" si="12"/>
        <v>-12.17223357</v>
      </c>
      <c r="H10" s="59">
        <f t="shared" si="47"/>
        <v>27914</v>
      </c>
      <c r="I10" s="29">
        <f t="shared" si="13"/>
        <v>10451.51001</v>
      </c>
      <c r="J10" s="28">
        <f t="shared" si="14"/>
        <v>4.552041345</v>
      </c>
      <c r="K10" s="1">
        <f t="shared" si="15"/>
        <v>17496</v>
      </c>
      <c r="L10" s="28">
        <f t="shared" si="16"/>
        <v>7.620192229</v>
      </c>
      <c r="M10" s="28">
        <f t="shared" si="48"/>
        <v>11557</v>
      </c>
      <c r="N10" s="32">
        <f t="shared" si="17"/>
        <v>0</v>
      </c>
      <c r="O10" s="33">
        <v>0.2</v>
      </c>
      <c r="P10" s="33">
        <v>0.75</v>
      </c>
      <c r="Q10" s="33">
        <v>0.9</v>
      </c>
      <c r="R10" s="34">
        <f t="shared" si="49"/>
        <v>17500</v>
      </c>
      <c r="S10" s="34">
        <f t="shared" si="18"/>
        <v>17500</v>
      </c>
      <c r="T10" s="34">
        <f t="shared" si="19"/>
        <v>17500</v>
      </c>
      <c r="U10" s="34">
        <f t="shared" si="20"/>
        <v>34106.08154</v>
      </c>
      <c r="V10" s="34">
        <f t="shared" ref="V10:W10" si="67">S10+(AH10-AD10)*P10</f>
        <v>70050.89097</v>
      </c>
      <c r="W10" s="34">
        <f t="shared" si="67"/>
        <v>49030.53458</v>
      </c>
      <c r="X10" s="35">
        <f t="shared" si="51"/>
        <v>153187.5071</v>
      </c>
      <c r="Y10" s="36">
        <f t="shared" si="2"/>
        <v>-12.17223357</v>
      </c>
      <c r="Z10" s="37">
        <v>0.237</v>
      </c>
      <c r="AA10" s="37">
        <v>0.237</v>
      </c>
      <c r="AB10" s="37">
        <v>0.237</v>
      </c>
      <c r="AC10" s="38">
        <f t="shared" ref="AC10:AE10" si="68">AG10*Z10</f>
        <v>21764.196</v>
      </c>
      <c r="AD10" s="38">
        <f t="shared" si="68"/>
        <v>21764.196</v>
      </c>
      <c r="AE10" s="38">
        <f t="shared" si="68"/>
        <v>10882.098</v>
      </c>
      <c r="AF10" s="39">
        <f t="shared" si="23"/>
        <v>54410.48999</v>
      </c>
      <c r="AG10" s="40">
        <f t="shared" si="24"/>
        <v>91832.05062</v>
      </c>
      <c r="AH10" s="40">
        <f t="shared" si="25"/>
        <v>91832.05062</v>
      </c>
      <c r="AI10" s="40">
        <f t="shared" si="26"/>
        <v>45916.02531</v>
      </c>
      <c r="AJ10" s="41">
        <f t="shared" si="4"/>
        <v>229580.1265</v>
      </c>
      <c r="AK10" s="42">
        <f t="shared" si="27"/>
        <v>87350.83258</v>
      </c>
      <c r="AL10" s="42">
        <f t="shared" si="28"/>
        <v>-20672.31028</v>
      </c>
      <c r="AM10" s="42">
        <f t="shared" si="29"/>
        <v>-30426.01228</v>
      </c>
      <c r="AN10" s="43">
        <f t="shared" si="5"/>
        <v>36252.51001</v>
      </c>
      <c r="AO10" s="44">
        <f t="shared" si="30"/>
        <v>0.2857142857</v>
      </c>
      <c r="AP10" s="44">
        <f t="shared" ref="AP10:AQ10" si="69">20/56</f>
        <v>0.3571428571</v>
      </c>
      <c r="AQ10" s="44">
        <f t="shared" si="69"/>
        <v>0.3571428571</v>
      </c>
      <c r="AR10" s="45">
        <f t="shared" si="32"/>
        <v>15555.42857</v>
      </c>
      <c r="AS10" s="45">
        <f t="shared" si="33"/>
        <v>19444.28571</v>
      </c>
      <c r="AT10" s="45">
        <f t="shared" si="34"/>
        <v>19444.28571</v>
      </c>
      <c r="AU10" s="61">
        <f t="shared" si="35"/>
        <v>54444</v>
      </c>
      <c r="AV10" s="47">
        <v>0.7</v>
      </c>
      <c r="AW10" s="47">
        <v>0.2</v>
      </c>
      <c r="AX10" s="47">
        <v>0.1</v>
      </c>
      <c r="AY10" s="48">
        <f t="shared" si="36"/>
        <v>85429.4</v>
      </c>
      <c r="AZ10" s="48">
        <f t="shared" si="37"/>
        <v>24408.4</v>
      </c>
      <c r="BA10" s="48">
        <f t="shared" si="38"/>
        <v>12204.2</v>
      </c>
      <c r="BB10" s="49">
        <f t="shared" si="39"/>
        <v>122042</v>
      </c>
      <c r="BC10" s="50">
        <v>0.2</v>
      </c>
      <c r="BD10" s="50">
        <v>0.4</v>
      </c>
      <c r="BE10" s="50">
        <v>0.4</v>
      </c>
      <c r="BF10" s="51">
        <f t="shared" si="40"/>
        <v>25596.2</v>
      </c>
      <c r="BG10" s="51">
        <f t="shared" si="41"/>
        <v>51192.4</v>
      </c>
      <c r="BH10" s="51">
        <f t="shared" si="42"/>
        <v>51192.4</v>
      </c>
      <c r="BI10" s="52">
        <f t="shared" si="43"/>
        <v>127981</v>
      </c>
      <c r="BJ10" s="53">
        <v>0.8</v>
      </c>
      <c r="BK10" s="53">
        <v>0.2</v>
      </c>
      <c r="BL10" s="53">
        <v>0.0</v>
      </c>
      <c r="BM10" s="54">
        <f t="shared" si="44"/>
        <v>33726.4</v>
      </c>
      <c r="BN10" s="54">
        <f t="shared" si="45"/>
        <v>8431.6</v>
      </c>
      <c r="BO10" s="53">
        <f t="shared" si="46"/>
        <v>0</v>
      </c>
      <c r="BP10" s="55">
        <f t="shared" si="54"/>
        <v>42158</v>
      </c>
      <c r="BQ10" s="57">
        <v>1.0</v>
      </c>
      <c r="BR10" s="57">
        <v>1.0</v>
      </c>
      <c r="BS10" s="57">
        <v>1.0</v>
      </c>
      <c r="BT10" s="57">
        <v>1.0</v>
      </c>
      <c r="BU10" s="57">
        <v>1.0</v>
      </c>
    </row>
    <row r="11" ht="15.75" customHeight="1">
      <c r="A11" s="25">
        <v>2032.0</v>
      </c>
      <c r="B11" s="1">
        <f t="shared" si="7"/>
        <v>229609.4454</v>
      </c>
      <c r="C11" s="26">
        <f t="shared" si="8"/>
        <v>0.003892999302</v>
      </c>
      <c r="D11" s="27">
        <f t="shared" si="9"/>
        <v>371840.4454</v>
      </c>
      <c r="E11" s="28">
        <f t="shared" si="10"/>
        <v>-12.16965607</v>
      </c>
      <c r="F11" s="29">
        <f t="shared" si="11"/>
        <v>-27942.67982</v>
      </c>
      <c r="G11" s="28">
        <f t="shared" si="12"/>
        <v>-12.16965607</v>
      </c>
      <c r="H11" s="59">
        <f t="shared" si="47"/>
        <v>27914</v>
      </c>
      <c r="I11" s="29">
        <f t="shared" si="13"/>
        <v>10446.67982</v>
      </c>
      <c r="J11" s="28">
        <f t="shared" si="14"/>
        <v>4.549760486</v>
      </c>
      <c r="K11" s="1">
        <f t="shared" si="15"/>
        <v>17496</v>
      </c>
      <c r="L11" s="28">
        <f t="shared" si="16"/>
        <v>7.619895587</v>
      </c>
      <c r="M11" s="28">
        <f t="shared" si="48"/>
        <v>11557</v>
      </c>
      <c r="N11" s="32">
        <f t="shared" si="17"/>
        <v>0</v>
      </c>
      <c r="O11" s="33">
        <v>0.2</v>
      </c>
      <c r="P11" s="33">
        <v>0.75</v>
      </c>
      <c r="Q11" s="33">
        <v>0.9</v>
      </c>
      <c r="R11" s="34">
        <f t="shared" si="49"/>
        <v>17500</v>
      </c>
      <c r="S11" s="34">
        <f t="shared" si="18"/>
        <v>17500</v>
      </c>
      <c r="T11" s="34">
        <f t="shared" si="19"/>
        <v>17500</v>
      </c>
      <c r="U11" s="34">
        <f t="shared" si="20"/>
        <v>34107.55572</v>
      </c>
      <c r="V11" s="34">
        <f t="shared" ref="V11:W11" si="70">S11+(AH11-AD11)*P11</f>
        <v>70055.55607</v>
      </c>
      <c r="W11" s="34">
        <f t="shared" si="70"/>
        <v>49033.33364</v>
      </c>
      <c r="X11" s="35">
        <f t="shared" si="51"/>
        <v>153196.4454</v>
      </c>
      <c r="Y11" s="36">
        <f t="shared" si="2"/>
        <v>-12.16965607</v>
      </c>
      <c r="Z11" s="37">
        <v>0.237</v>
      </c>
      <c r="AA11" s="37">
        <v>0.237</v>
      </c>
      <c r="AB11" s="37">
        <v>0.237</v>
      </c>
      <c r="AC11" s="38">
        <f t="shared" ref="AC11:AE11" si="71">AG11*Z11</f>
        <v>21766.12807</v>
      </c>
      <c r="AD11" s="38">
        <f t="shared" si="71"/>
        <v>21766.12807</v>
      </c>
      <c r="AE11" s="38">
        <f t="shared" si="71"/>
        <v>10883.06404</v>
      </c>
      <c r="AF11" s="39">
        <f t="shared" si="23"/>
        <v>54415.32018</v>
      </c>
      <c r="AG11" s="40">
        <f t="shared" si="24"/>
        <v>91840.20284</v>
      </c>
      <c r="AH11" s="40">
        <f t="shared" si="25"/>
        <v>91840.20284</v>
      </c>
      <c r="AI11" s="40">
        <f t="shared" si="26"/>
        <v>45920.10142</v>
      </c>
      <c r="AJ11" s="41">
        <f t="shared" si="4"/>
        <v>229600.5071</v>
      </c>
      <c r="AK11" s="42">
        <f t="shared" si="27"/>
        <v>87348.9005</v>
      </c>
      <c r="AL11" s="42">
        <f t="shared" si="28"/>
        <v>-20674.24236</v>
      </c>
      <c r="AM11" s="42">
        <f t="shared" si="29"/>
        <v>-30426.97832</v>
      </c>
      <c r="AN11" s="43">
        <f t="shared" si="5"/>
        <v>36247.67982</v>
      </c>
      <c r="AO11" s="44">
        <f t="shared" si="30"/>
        <v>0.2857142857</v>
      </c>
      <c r="AP11" s="44">
        <f t="shared" ref="AP11:AQ11" si="72">20/56</f>
        <v>0.3571428571</v>
      </c>
      <c r="AQ11" s="44">
        <f t="shared" si="72"/>
        <v>0.3571428571</v>
      </c>
      <c r="AR11" s="45">
        <f t="shared" si="32"/>
        <v>15555.42857</v>
      </c>
      <c r="AS11" s="45">
        <f t="shared" si="33"/>
        <v>19444.28571</v>
      </c>
      <c r="AT11" s="45">
        <f t="shared" si="34"/>
        <v>19444.28571</v>
      </c>
      <c r="AU11" s="61">
        <f t="shared" si="35"/>
        <v>54444</v>
      </c>
      <c r="AV11" s="47">
        <v>0.7</v>
      </c>
      <c r="AW11" s="47">
        <v>0.2</v>
      </c>
      <c r="AX11" s="47">
        <v>0.1</v>
      </c>
      <c r="AY11" s="48">
        <f t="shared" si="36"/>
        <v>85429.4</v>
      </c>
      <c r="AZ11" s="48">
        <f t="shared" si="37"/>
        <v>24408.4</v>
      </c>
      <c r="BA11" s="48">
        <f t="shared" si="38"/>
        <v>12204.2</v>
      </c>
      <c r="BB11" s="49">
        <f t="shared" si="39"/>
        <v>122042</v>
      </c>
      <c r="BC11" s="50">
        <v>0.2</v>
      </c>
      <c r="BD11" s="50">
        <v>0.4</v>
      </c>
      <c r="BE11" s="50">
        <v>0.4</v>
      </c>
      <c r="BF11" s="51">
        <f t="shared" si="40"/>
        <v>25596.2</v>
      </c>
      <c r="BG11" s="51">
        <f t="shared" si="41"/>
        <v>51192.4</v>
      </c>
      <c r="BH11" s="51">
        <f t="shared" si="42"/>
        <v>51192.4</v>
      </c>
      <c r="BI11" s="52">
        <f t="shared" si="43"/>
        <v>127981</v>
      </c>
      <c r="BJ11" s="53">
        <v>0.8</v>
      </c>
      <c r="BK11" s="53">
        <v>0.2</v>
      </c>
      <c r="BL11" s="53">
        <v>0.0</v>
      </c>
      <c r="BM11" s="54">
        <f t="shared" si="44"/>
        <v>33726.4</v>
      </c>
      <c r="BN11" s="54">
        <f t="shared" si="45"/>
        <v>8431.6</v>
      </c>
      <c r="BO11" s="53">
        <f t="shared" si="46"/>
        <v>0</v>
      </c>
      <c r="BP11" s="55">
        <f t="shared" si="54"/>
        <v>42158</v>
      </c>
      <c r="BQ11" s="57">
        <v>1.0</v>
      </c>
      <c r="BR11" s="57">
        <v>1.0</v>
      </c>
      <c r="BS11" s="57">
        <v>1.0</v>
      </c>
      <c r="BT11" s="57">
        <v>1.0</v>
      </c>
      <c r="BU11" s="57">
        <v>1.0</v>
      </c>
    </row>
    <row r="12" ht="15.75" customHeight="1">
      <c r="A12" s="25">
        <v>2033.0</v>
      </c>
      <c r="B12" s="1">
        <f t="shared" si="7"/>
        <v>229613.3655</v>
      </c>
      <c r="C12" s="26">
        <f t="shared" si="8"/>
        <v>0.001707295582</v>
      </c>
      <c r="D12" s="27">
        <f t="shared" si="9"/>
        <v>371844.3655</v>
      </c>
      <c r="E12" s="28">
        <f t="shared" si="10"/>
        <v>-12.16852572</v>
      </c>
      <c r="F12" s="29">
        <f t="shared" si="11"/>
        <v>-27940.56143</v>
      </c>
      <c r="G12" s="28">
        <f t="shared" si="12"/>
        <v>-12.16852572</v>
      </c>
      <c r="H12" s="59">
        <f t="shared" si="47"/>
        <v>27914</v>
      </c>
      <c r="I12" s="29">
        <f t="shared" si="13"/>
        <v>10444.56143</v>
      </c>
      <c r="J12" s="28">
        <f t="shared" si="14"/>
        <v>4.54876022</v>
      </c>
      <c r="K12" s="1">
        <f t="shared" si="15"/>
        <v>17496</v>
      </c>
      <c r="L12" s="28">
        <f t="shared" si="16"/>
        <v>7.619765495</v>
      </c>
      <c r="M12" s="28">
        <f t="shared" si="48"/>
        <v>11557</v>
      </c>
      <c r="N12" s="32">
        <f t="shared" si="17"/>
        <v>0</v>
      </c>
      <c r="O12" s="33">
        <v>0.2</v>
      </c>
      <c r="P12" s="33">
        <v>0.75</v>
      </c>
      <c r="Q12" s="33">
        <v>0.9</v>
      </c>
      <c r="R12" s="34">
        <f t="shared" si="49"/>
        <v>17500</v>
      </c>
      <c r="S12" s="34">
        <f t="shared" si="18"/>
        <v>17500</v>
      </c>
      <c r="T12" s="34">
        <f t="shared" si="19"/>
        <v>17500</v>
      </c>
      <c r="U12" s="34">
        <f t="shared" si="20"/>
        <v>34108.20225</v>
      </c>
      <c r="V12" s="34">
        <f t="shared" ref="V12:W12" si="73">S12+(AH12-AD12)*P12</f>
        <v>70057.60206</v>
      </c>
      <c r="W12" s="34">
        <f t="shared" si="73"/>
        <v>49034.56124</v>
      </c>
      <c r="X12" s="35">
        <f t="shared" si="51"/>
        <v>153200.3655</v>
      </c>
      <c r="Y12" s="36">
        <f t="shared" si="2"/>
        <v>-12.16852572</v>
      </c>
      <c r="Z12" s="37">
        <v>0.237</v>
      </c>
      <c r="AA12" s="37">
        <v>0.237</v>
      </c>
      <c r="AB12" s="37">
        <v>0.237</v>
      </c>
      <c r="AC12" s="38">
        <f t="shared" ref="AC12:AE12" si="74">AG12*Z12</f>
        <v>21766.97543</v>
      </c>
      <c r="AD12" s="38">
        <f t="shared" si="74"/>
        <v>21766.97543</v>
      </c>
      <c r="AE12" s="38">
        <f t="shared" si="74"/>
        <v>10883.48771</v>
      </c>
      <c r="AF12" s="39">
        <f t="shared" si="23"/>
        <v>54417.43857</v>
      </c>
      <c r="AG12" s="40">
        <f t="shared" si="24"/>
        <v>91843.77817</v>
      </c>
      <c r="AH12" s="40">
        <f t="shared" si="25"/>
        <v>91843.77817</v>
      </c>
      <c r="AI12" s="40">
        <f t="shared" si="26"/>
        <v>45921.88909</v>
      </c>
      <c r="AJ12" s="41">
        <f t="shared" si="4"/>
        <v>229609.4454</v>
      </c>
      <c r="AK12" s="42">
        <f t="shared" si="27"/>
        <v>87348.05314</v>
      </c>
      <c r="AL12" s="42">
        <f t="shared" si="28"/>
        <v>-20675.08971</v>
      </c>
      <c r="AM12" s="42">
        <f t="shared" si="29"/>
        <v>-30427.402</v>
      </c>
      <c r="AN12" s="43">
        <f t="shared" si="5"/>
        <v>36245.56143</v>
      </c>
      <c r="AO12" s="44">
        <f t="shared" si="30"/>
        <v>0.2857142857</v>
      </c>
      <c r="AP12" s="44">
        <f t="shared" ref="AP12:AQ12" si="75">20/56</f>
        <v>0.3571428571</v>
      </c>
      <c r="AQ12" s="44">
        <f t="shared" si="75"/>
        <v>0.3571428571</v>
      </c>
      <c r="AR12" s="45">
        <f t="shared" si="32"/>
        <v>15555.42857</v>
      </c>
      <c r="AS12" s="45">
        <f t="shared" si="33"/>
        <v>19444.28571</v>
      </c>
      <c r="AT12" s="45">
        <f t="shared" si="34"/>
        <v>19444.28571</v>
      </c>
      <c r="AU12" s="61">
        <f t="shared" si="35"/>
        <v>54444</v>
      </c>
      <c r="AV12" s="47">
        <v>0.7</v>
      </c>
      <c r="AW12" s="47">
        <v>0.2</v>
      </c>
      <c r="AX12" s="47">
        <v>0.1</v>
      </c>
      <c r="AY12" s="48">
        <f t="shared" si="36"/>
        <v>85429.4</v>
      </c>
      <c r="AZ12" s="48">
        <f t="shared" si="37"/>
        <v>24408.4</v>
      </c>
      <c r="BA12" s="48">
        <f t="shared" si="38"/>
        <v>12204.2</v>
      </c>
      <c r="BB12" s="49">
        <f t="shared" si="39"/>
        <v>122042</v>
      </c>
      <c r="BC12" s="50">
        <v>0.2</v>
      </c>
      <c r="BD12" s="50">
        <v>0.4</v>
      </c>
      <c r="BE12" s="50">
        <v>0.4</v>
      </c>
      <c r="BF12" s="51">
        <f t="shared" si="40"/>
        <v>25596.2</v>
      </c>
      <c r="BG12" s="51">
        <f t="shared" si="41"/>
        <v>51192.4</v>
      </c>
      <c r="BH12" s="51">
        <f t="shared" si="42"/>
        <v>51192.4</v>
      </c>
      <c r="BI12" s="52">
        <f t="shared" si="43"/>
        <v>127981</v>
      </c>
      <c r="BJ12" s="53">
        <v>0.8</v>
      </c>
      <c r="BK12" s="53">
        <v>0.2</v>
      </c>
      <c r="BL12" s="53">
        <v>0.0</v>
      </c>
      <c r="BM12" s="54">
        <f t="shared" si="44"/>
        <v>33726.4</v>
      </c>
      <c r="BN12" s="54">
        <f t="shared" si="45"/>
        <v>8431.6</v>
      </c>
      <c r="BO12" s="53">
        <f t="shared" si="46"/>
        <v>0</v>
      </c>
      <c r="BP12" s="55">
        <f t="shared" si="54"/>
        <v>42158</v>
      </c>
      <c r="BQ12" s="57">
        <v>1.0</v>
      </c>
      <c r="BR12" s="57">
        <v>1.0</v>
      </c>
      <c r="BS12" s="57">
        <v>1.0</v>
      </c>
      <c r="BT12" s="57">
        <v>1.0</v>
      </c>
      <c r="BU12" s="57">
        <v>1.0</v>
      </c>
    </row>
    <row r="13" ht="15.75" customHeight="1">
      <c r="A13" s="25">
        <v>2034.0</v>
      </c>
      <c r="B13" s="1">
        <f t="shared" si="7"/>
        <v>229615.0848</v>
      </c>
      <c r="C13" s="26">
        <f t="shared" si="8"/>
        <v>0.0007487599375</v>
      </c>
      <c r="D13" s="27">
        <f t="shared" si="9"/>
        <v>371846.0848</v>
      </c>
      <c r="E13" s="28">
        <f t="shared" si="10"/>
        <v>-12.16802998</v>
      </c>
      <c r="F13" s="29">
        <f t="shared" si="11"/>
        <v>-27939.63237</v>
      </c>
      <c r="G13" s="28">
        <f t="shared" si="12"/>
        <v>-12.16802998</v>
      </c>
      <c r="H13" s="59">
        <f t="shared" si="47"/>
        <v>27914</v>
      </c>
      <c r="I13" s="29">
        <f t="shared" si="13"/>
        <v>10443.63237</v>
      </c>
      <c r="J13" s="28">
        <f t="shared" si="14"/>
        <v>4.548321542</v>
      </c>
      <c r="K13" s="1">
        <f t="shared" si="15"/>
        <v>17496</v>
      </c>
      <c r="L13" s="28">
        <f t="shared" si="16"/>
        <v>7.619708442</v>
      </c>
      <c r="M13" s="28">
        <f t="shared" si="48"/>
        <v>11557</v>
      </c>
      <c r="N13" s="32">
        <f t="shared" si="17"/>
        <v>0</v>
      </c>
      <c r="O13" s="33">
        <v>0.2</v>
      </c>
      <c r="P13" s="33">
        <v>0.75</v>
      </c>
      <c r="Q13" s="33">
        <v>0.9</v>
      </c>
      <c r="R13" s="34">
        <f t="shared" si="49"/>
        <v>17500</v>
      </c>
      <c r="S13" s="34">
        <f t="shared" si="18"/>
        <v>17500</v>
      </c>
      <c r="T13" s="34">
        <f t="shared" si="19"/>
        <v>17500</v>
      </c>
      <c r="U13" s="34">
        <f t="shared" si="20"/>
        <v>34108.4858</v>
      </c>
      <c r="V13" s="34">
        <f t="shared" ref="V13:W13" si="76">S13+(AH13-AD13)*P13</f>
        <v>70058.49937</v>
      </c>
      <c r="W13" s="34">
        <f t="shared" si="76"/>
        <v>49035.09962</v>
      </c>
      <c r="X13" s="35">
        <f t="shared" si="51"/>
        <v>153202.0848</v>
      </c>
      <c r="Y13" s="36">
        <f t="shared" si="2"/>
        <v>-12.16802998</v>
      </c>
      <c r="Z13" s="37">
        <v>0.237</v>
      </c>
      <c r="AA13" s="37">
        <v>0.237</v>
      </c>
      <c r="AB13" s="37">
        <v>0.237</v>
      </c>
      <c r="AC13" s="38">
        <f t="shared" ref="AC13:AE13" si="77">AG13*Z13</f>
        <v>21767.34705</v>
      </c>
      <c r="AD13" s="38">
        <f t="shared" si="77"/>
        <v>21767.34705</v>
      </c>
      <c r="AE13" s="38">
        <f t="shared" si="77"/>
        <v>10883.67353</v>
      </c>
      <c r="AF13" s="39">
        <f t="shared" si="23"/>
        <v>54418.36763</v>
      </c>
      <c r="AG13" s="40">
        <f t="shared" si="24"/>
        <v>91845.34622</v>
      </c>
      <c r="AH13" s="40">
        <f t="shared" si="25"/>
        <v>91845.34622</v>
      </c>
      <c r="AI13" s="40">
        <f t="shared" si="26"/>
        <v>45922.67311</v>
      </c>
      <c r="AJ13" s="41">
        <f t="shared" si="4"/>
        <v>229613.3655</v>
      </c>
      <c r="AK13" s="42">
        <f t="shared" si="27"/>
        <v>87347.68152</v>
      </c>
      <c r="AL13" s="42">
        <f t="shared" si="28"/>
        <v>-20675.46134</v>
      </c>
      <c r="AM13" s="42">
        <f t="shared" si="29"/>
        <v>-30427.58781</v>
      </c>
      <c r="AN13" s="43">
        <f t="shared" si="5"/>
        <v>36244.63237</v>
      </c>
      <c r="AO13" s="44">
        <f t="shared" si="30"/>
        <v>0.2857142857</v>
      </c>
      <c r="AP13" s="44">
        <f t="shared" ref="AP13:AQ13" si="78">20/56</f>
        <v>0.3571428571</v>
      </c>
      <c r="AQ13" s="44">
        <f t="shared" si="78"/>
        <v>0.3571428571</v>
      </c>
      <c r="AR13" s="45">
        <f t="shared" si="32"/>
        <v>15555.42857</v>
      </c>
      <c r="AS13" s="45">
        <f t="shared" si="33"/>
        <v>19444.28571</v>
      </c>
      <c r="AT13" s="45">
        <f t="shared" si="34"/>
        <v>19444.28571</v>
      </c>
      <c r="AU13" s="61">
        <f t="shared" si="35"/>
        <v>54444</v>
      </c>
      <c r="AV13" s="47">
        <v>0.7</v>
      </c>
      <c r="AW13" s="47">
        <v>0.2</v>
      </c>
      <c r="AX13" s="47">
        <v>0.1</v>
      </c>
      <c r="AY13" s="48">
        <f t="shared" si="36"/>
        <v>85429.4</v>
      </c>
      <c r="AZ13" s="48">
        <f t="shared" si="37"/>
        <v>24408.4</v>
      </c>
      <c r="BA13" s="48">
        <f t="shared" si="38"/>
        <v>12204.2</v>
      </c>
      <c r="BB13" s="49">
        <f t="shared" si="39"/>
        <v>122042</v>
      </c>
      <c r="BC13" s="50">
        <v>0.2</v>
      </c>
      <c r="BD13" s="50">
        <v>0.4</v>
      </c>
      <c r="BE13" s="50">
        <v>0.4</v>
      </c>
      <c r="BF13" s="51">
        <f t="shared" si="40"/>
        <v>25596.2</v>
      </c>
      <c r="BG13" s="51">
        <f t="shared" si="41"/>
        <v>51192.4</v>
      </c>
      <c r="BH13" s="51">
        <f t="shared" si="42"/>
        <v>51192.4</v>
      </c>
      <c r="BI13" s="52">
        <f t="shared" si="43"/>
        <v>127981</v>
      </c>
      <c r="BJ13" s="53">
        <v>0.8</v>
      </c>
      <c r="BK13" s="53">
        <v>0.2</v>
      </c>
      <c r="BL13" s="53">
        <v>0.0</v>
      </c>
      <c r="BM13" s="54">
        <f t="shared" si="44"/>
        <v>33726.4</v>
      </c>
      <c r="BN13" s="54">
        <f t="shared" si="45"/>
        <v>8431.6</v>
      </c>
      <c r="BO13" s="53">
        <f t="shared" si="46"/>
        <v>0</v>
      </c>
      <c r="BP13" s="55">
        <f t="shared" si="54"/>
        <v>42158</v>
      </c>
      <c r="BQ13" s="57">
        <v>1.0</v>
      </c>
      <c r="BR13" s="57">
        <v>1.0</v>
      </c>
      <c r="BS13" s="57">
        <v>1.0</v>
      </c>
      <c r="BT13" s="57">
        <v>1.0</v>
      </c>
      <c r="BU13" s="57">
        <v>1.0</v>
      </c>
    </row>
    <row r="14" ht="15.75" customHeight="1">
      <c r="A14" s="25">
        <v>2035.0</v>
      </c>
      <c r="B14" s="1">
        <f t="shared" si="7"/>
        <v>229615.8388</v>
      </c>
      <c r="C14" s="26">
        <f t="shared" si="8"/>
        <v>0.000328382984</v>
      </c>
      <c r="D14" s="27">
        <f t="shared" si="9"/>
        <v>371846.8388</v>
      </c>
      <c r="E14" s="28">
        <f t="shared" si="10"/>
        <v>-12.16781257</v>
      </c>
      <c r="F14" s="29">
        <f t="shared" si="11"/>
        <v>-27939.2249</v>
      </c>
      <c r="G14" s="28">
        <f t="shared" si="12"/>
        <v>-12.16781257</v>
      </c>
      <c r="H14" s="59">
        <f t="shared" si="47"/>
        <v>27914</v>
      </c>
      <c r="I14" s="29">
        <f t="shared" si="13"/>
        <v>10443.2249</v>
      </c>
      <c r="J14" s="28">
        <f t="shared" si="14"/>
        <v>4.548129152</v>
      </c>
      <c r="K14" s="1">
        <f t="shared" si="15"/>
        <v>17496</v>
      </c>
      <c r="L14" s="28">
        <f t="shared" si="16"/>
        <v>7.61968342</v>
      </c>
      <c r="M14" s="28">
        <f t="shared" si="48"/>
        <v>11557</v>
      </c>
      <c r="N14" s="32">
        <f t="shared" si="17"/>
        <v>0</v>
      </c>
      <c r="O14" s="33">
        <v>0.2</v>
      </c>
      <c r="P14" s="33">
        <v>0.75</v>
      </c>
      <c r="Q14" s="33">
        <v>0.9</v>
      </c>
      <c r="R14" s="34">
        <f t="shared" si="49"/>
        <v>17500</v>
      </c>
      <c r="S14" s="34">
        <f t="shared" si="18"/>
        <v>17500</v>
      </c>
      <c r="T14" s="34">
        <f t="shared" si="19"/>
        <v>17500</v>
      </c>
      <c r="U14" s="34">
        <f t="shared" si="20"/>
        <v>34108.61016</v>
      </c>
      <c r="V14" s="34">
        <f t="shared" ref="V14:W14" si="79">S14+(AH14-AD14)*P14</f>
        <v>70058.89291</v>
      </c>
      <c r="W14" s="34">
        <f t="shared" si="79"/>
        <v>49035.33575</v>
      </c>
      <c r="X14" s="35">
        <f t="shared" si="51"/>
        <v>153202.8388</v>
      </c>
      <c r="Y14" s="36">
        <f t="shared" si="2"/>
        <v>-12.16781257</v>
      </c>
      <c r="Z14" s="37">
        <v>0.237</v>
      </c>
      <c r="AA14" s="37">
        <v>0.237</v>
      </c>
      <c r="AB14" s="37">
        <v>0.237</v>
      </c>
      <c r="AC14" s="38">
        <f t="shared" ref="AC14:AE14" si="80">AG14*Z14</f>
        <v>21767.51004</v>
      </c>
      <c r="AD14" s="38">
        <f t="shared" si="80"/>
        <v>21767.51004</v>
      </c>
      <c r="AE14" s="38">
        <f t="shared" si="80"/>
        <v>10883.75502</v>
      </c>
      <c r="AF14" s="39">
        <f t="shared" si="23"/>
        <v>54418.7751</v>
      </c>
      <c r="AG14" s="40">
        <f t="shared" si="24"/>
        <v>91846.03392</v>
      </c>
      <c r="AH14" s="40">
        <f t="shared" si="25"/>
        <v>91846.03392</v>
      </c>
      <c r="AI14" s="40">
        <f t="shared" si="26"/>
        <v>45923.01696</v>
      </c>
      <c r="AJ14" s="41">
        <f t="shared" si="4"/>
        <v>229615.0848</v>
      </c>
      <c r="AK14" s="42">
        <f t="shared" si="27"/>
        <v>87347.51853</v>
      </c>
      <c r="AL14" s="42">
        <f t="shared" si="28"/>
        <v>-20675.62432</v>
      </c>
      <c r="AM14" s="42">
        <f t="shared" si="29"/>
        <v>-30427.66931</v>
      </c>
      <c r="AN14" s="43">
        <f t="shared" si="5"/>
        <v>36244.2249</v>
      </c>
      <c r="AO14" s="44">
        <f t="shared" si="30"/>
        <v>0.2857142857</v>
      </c>
      <c r="AP14" s="44">
        <f t="shared" ref="AP14:AQ14" si="81">20/56</f>
        <v>0.3571428571</v>
      </c>
      <c r="AQ14" s="44">
        <f t="shared" si="81"/>
        <v>0.3571428571</v>
      </c>
      <c r="AR14" s="45">
        <f t="shared" si="32"/>
        <v>15555.42857</v>
      </c>
      <c r="AS14" s="45">
        <f t="shared" si="33"/>
        <v>19444.28571</v>
      </c>
      <c r="AT14" s="45">
        <f t="shared" si="34"/>
        <v>19444.28571</v>
      </c>
      <c r="AU14" s="61">
        <f t="shared" si="35"/>
        <v>54444</v>
      </c>
      <c r="AV14" s="47">
        <v>0.7</v>
      </c>
      <c r="AW14" s="47">
        <v>0.2</v>
      </c>
      <c r="AX14" s="47">
        <v>0.1</v>
      </c>
      <c r="AY14" s="48">
        <f t="shared" si="36"/>
        <v>85429.4</v>
      </c>
      <c r="AZ14" s="48">
        <f t="shared" si="37"/>
        <v>24408.4</v>
      </c>
      <c r="BA14" s="48">
        <f t="shared" si="38"/>
        <v>12204.2</v>
      </c>
      <c r="BB14" s="49">
        <f t="shared" si="39"/>
        <v>122042</v>
      </c>
      <c r="BC14" s="50">
        <v>0.2</v>
      </c>
      <c r="BD14" s="50">
        <v>0.4</v>
      </c>
      <c r="BE14" s="50">
        <v>0.4</v>
      </c>
      <c r="BF14" s="51">
        <f t="shared" si="40"/>
        <v>25596.2</v>
      </c>
      <c r="BG14" s="51">
        <f t="shared" si="41"/>
        <v>51192.4</v>
      </c>
      <c r="BH14" s="51">
        <f t="shared" si="42"/>
        <v>51192.4</v>
      </c>
      <c r="BI14" s="52">
        <f t="shared" si="43"/>
        <v>127981</v>
      </c>
      <c r="BJ14" s="53">
        <v>0.8</v>
      </c>
      <c r="BK14" s="53">
        <v>0.2</v>
      </c>
      <c r="BL14" s="53">
        <v>0.0</v>
      </c>
      <c r="BM14" s="54">
        <f t="shared" si="44"/>
        <v>33726.4</v>
      </c>
      <c r="BN14" s="54">
        <f t="shared" si="45"/>
        <v>8431.6</v>
      </c>
      <c r="BO14" s="53">
        <f t="shared" si="46"/>
        <v>0</v>
      </c>
      <c r="BP14" s="55">
        <f t="shared" si="54"/>
        <v>42158</v>
      </c>
      <c r="BQ14" s="57">
        <v>1.0</v>
      </c>
      <c r="BR14" s="57">
        <v>1.0</v>
      </c>
      <c r="BS14" s="57">
        <v>1.0</v>
      </c>
      <c r="BT14" s="57">
        <v>1.0</v>
      </c>
      <c r="BU14" s="57">
        <v>1.0</v>
      </c>
    </row>
    <row r="15" ht="15.75" customHeight="1">
      <c r="A15" s="25">
        <v>2036.0</v>
      </c>
      <c r="B15" s="1">
        <f t="shared" si="7"/>
        <v>229616.1695</v>
      </c>
      <c r="C15" s="26">
        <f t="shared" si="8"/>
        <v>0.0001440192405</v>
      </c>
      <c r="D15" s="27">
        <f t="shared" si="9"/>
        <v>371847.1695</v>
      </c>
      <c r="E15" s="28">
        <f t="shared" si="10"/>
        <v>-12.16771722</v>
      </c>
      <c r="F15" s="29">
        <f t="shared" si="11"/>
        <v>-27939.0462</v>
      </c>
      <c r="G15" s="28">
        <f t="shared" si="12"/>
        <v>-12.16771722</v>
      </c>
      <c r="H15" s="59">
        <f t="shared" si="47"/>
        <v>27914</v>
      </c>
      <c r="I15" s="29">
        <f t="shared" si="13"/>
        <v>10443.0462</v>
      </c>
      <c r="J15" s="28">
        <f t="shared" si="14"/>
        <v>4.548044775</v>
      </c>
      <c r="K15" s="1">
        <f t="shared" si="15"/>
        <v>17496</v>
      </c>
      <c r="L15" s="28">
        <f t="shared" si="16"/>
        <v>7.619672446</v>
      </c>
      <c r="M15" s="28">
        <f t="shared" si="48"/>
        <v>11557</v>
      </c>
      <c r="N15" s="32">
        <f t="shared" si="17"/>
        <v>0</v>
      </c>
      <c r="O15" s="33">
        <v>0.2</v>
      </c>
      <c r="P15" s="33">
        <v>0.75</v>
      </c>
      <c r="Q15" s="33">
        <v>0.9</v>
      </c>
      <c r="R15" s="34">
        <f t="shared" si="49"/>
        <v>17500</v>
      </c>
      <c r="S15" s="34">
        <f t="shared" si="18"/>
        <v>17500</v>
      </c>
      <c r="T15" s="34">
        <f t="shared" si="19"/>
        <v>17500</v>
      </c>
      <c r="U15" s="34">
        <f t="shared" si="20"/>
        <v>34108.6647</v>
      </c>
      <c r="V15" s="34">
        <f t="shared" ref="V15:W15" si="82">S15+(AH15-AD15)*P15</f>
        <v>70059.06551</v>
      </c>
      <c r="W15" s="34">
        <f t="shared" si="82"/>
        <v>49035.4393</v>
      </c>
      <c r="X15" s="35">
        <f t="shared" si="51"/>
        <v>153203.1695</v>
      </c>
      <c r="Y15" s="36">
        <f t="shared" si="2"/>
        <v>-12.16771722</v>
      </c>
      <c r="Z15" s="37">
        <v>0.237</v>
      </c>
      <c r="AA15" s="37">
        <v>0.237</v>
      </c>
      <c r="AB15" s="37">
        <v>0.237</v>
      </c>
      <c r="AC15" s="38">
        <f t="shared" ref="AC15:AE15" si="83">AG15*Z15</f>
        <v>21767.58152</v>
      </c>
      <c r="AD15" s="38">
        <f t="shared" si="83"/>
        <v>21767.58152</v>
      </c>
      <c r="AE15" s="38">
        <f t="shared" si="83"/>
        <v>10883.79076</v>
      </c>
      <c r="AF15" s="39">
        <f t="shared" si="23"/>
        <v>54418.9538</v>
      </c>
      <c r="AG15" s="40">
        <f t="shared" si="24"/>
        <v>91846.33553</v>
      </c>
      <c r="AH15" s="40">
        <f t="shared" si="25"/>
        <v>91846.33553</v>
      </c>
      <c r="AI15" s="40">
        <f t="shared" si="26"/>
        <v>45923.16776</v>
      </c>
      <c r="AJ15" s="41">
        <f t="shared" si="4"/>
        <v>229615.8388</v>
      </c>
      <c r="AK15" s="42">
        <f t="shared" si="27"/>
        <v>87347.44705</v>
      </c>
      <c r="AL15" s="42">
        <f t="shared" si="28"/>
        <v>-20675.69581</v>
      </c>
      <c r="AM15" s="42">
        <f t="shared" si="29"/>
        <v>-30427.70505</v>
      </c>
      <c r="AN15" s="43">
        <f t="shared" si="5"/>
        <v>36244.0462</v>
      </c>
      <c r="AO15" s="44">
        <f t="shared" si="30"/>
        <v>0.2857142857</v>
      </c>
      <c r="AP15" s="44">
        <f t="shared" ref="AP15:AQ15" si="84">20/56</f>
        <v>0.3571428571</v>
      </c>
      <c r="AQ15" s="44">
        <f t="shared" si="84"/>
        <v>0.3571428571</v>
      </c>
      <c r="AR15" s="45">
        <f t="shared" si="32"/>
        <v>15555.42857</v>
      </c>
      <c r="AS15" s="45">
        <f t="shared" si="33"/>
        <v>19444.28571</v>
      </c>
      <c r="AT15" s="45">
        <f t="shared" si="34"/>
        <v>19444.28571</v>
      </c>
      <c r="AU15" s="61">
        <f t="shared" si="35"/>
        <v>54444</v>
      </c>
      <c r="AV15" s="47">
        <v>0.7</v>
      </c>
      <c r="AW15" s="47">
        <v>0.2</v>
      </c>
      <c r="AX15" s="47">
        <v>0.1</v>
      </c>
      <c r="AY15" s="48">
        <f t="shared" si="36"/>
        <v>85429.4</v>
      </c>
      <c r="AZ15" s="48">
        <f t="shared" si="37"/>
        <v>24408.4</v>
      </c>
      <c r="BA15" s="48">
        <f t="shared" si="38"/>
        <v>12204.2</v>
      </c>
      <c r="BB15" s="49">
        <f t="shared" si="39"/>
        <v>122042</v>
      </c>
      <c r="BC15" s="50">
        <v>0.2</v>
      </c>
      <c r="BD15" s="50">
        <v>0.4</v>
      </c>
      <c r="BE15" s="50">
        <v>0.4</v>
      </c>
      <c r="BF15" s="51">
        <f t="shared" si="40"/>
        <v>25596.2</v>
      </c>
      <c r="BG15" s="51">
        <f t="shared" si="41"/>
        <v>51192.4</v>
      </c>
      <c r="BH15" s="51">
        <f t="shared" si="42"/>
        <v>51192.4</v>
      </c>
      <c r="BI15" s="52">
        <f t="shared" si="43"/>
        <v>127981</v>
      </c>
      <c r="BJ15" s="53">
        <v>0.8</v>
      </c>
      <c r="BK15" s="53">
        <v>0.2</v>
      </c>
      <c r="BL15" s="53">
        <v>0.0</v>
      </c>
      <c r="BM15" s="54">
        <f t="shared" si="44"/>
        <v>33726.4</v>
      </c>
      <c r="BN15" s="54">
        <f t="shared" si="45"/>
        <v>8431.6</v>
      </c>
      <c r="BO15" s="53">
        <f t="shared" si="46"/>
        <v>0</v>
      </c>
      <c r="BP15" s="55">
        <f t="shared" si="54"/>
        <v>42158</v>
      </c>
      <c r="BQ15" s="57">
        <v>1.0</v>
      </c>
      <c r="BR15" s="57">
        <v>1.0</v>
      </c>
      <c r="BS15" s="57">
        <v>1.0</v>
      </c>
      <c r="BT15" s="57">
        <v>1.0</v>
      </c>
      <c r="BU15" s="57">
        <v>1.0</v>
      </c>
    </row>
    <row r="16" ht="15.75" customHeight="1">
      <c r="A16" s="25">
        <v>2037.0</v>
      </c>
      <c r="B16" s="1">
        <f t="shared" si="7"/>
        <v>229616.3145</v>
      </c>
      <c r="C16" s="26">
        <f t="shared" si="8"/>
        <v>0.00006316277297</v>
      </c>
      <c r="D16" s="27">
        <f t="shared" si="9"/>
        <v>371847.3145</v>
      </c>
      <c r="E16" s="28">
        <f t="shared" si="10"/>
        <v>-12.1676754</v>
      </c>
      <c r="F16" s="29">
        <f t="shared" si="11"/>
        <v>-27938.96783</v>
      </c>
      <c r="G16" s="28">
        <f t="shared" si="12"/>
        <v>-12.1676754</v>
      </c>
      <c r="H16" s="59">
        <f t="shared" si="47"/>
        <v>27914</v>
      </c>
      <c r="I16" s="29">
        <f t="shared" si="13"/>
        <v>10442.96783</v>
      </c>
      <c r="J16" s="28">
        <f t="shared" si="14"/>
        <v>4.54800777</v>
      </c>
      <c r="K16" s="1">
        <f t="shared" si="15"/>
        <v>17496</v>
      </c>
      <c r="L16" s="28">
        <f t="shared" si="16"/>
        <v>7.619667633</v>
      </c>
      <c r="M16" s="28">
        <f t="shared" si="48"/>
        <v>11557</v>
      </c>
      <c r="N16" s="32">
        <f t="shared" si="17"/>
        <v>0</v>
      </c>
      <c r="O16" s="33">
        <v>0.2</v>
      </c>
      <c r="P16" s="33">
        <v>0.75</v>
      </c>
      <c r="Q16" s="33">
        <v>0.9</v>
      </c>
      <c r="R16" s="34">
        <f t="shared" si="49"/>
        <v>17500</v>
      </c>
      <c r="S16" s="34">
        <f t="shared" si="18"/>
        <v>17500</v>
      </c>
      <c r="T16" s="34">
        <f t="shared" si="19"/>
        <v>17500</v>
      </c>
      <c r="U16" s="34">
        <f t="shared" si="20"/>
        <v>34108.68862</v>
      </c>
      <c r="V16" s="34">
        <f t="shared" ref="V16:W16" si="85">S16+(AH16-AD16)*P16</f>
        <v>70059.1412</v>
      </c>
      <c r="W16" s="34">
        <f t="shared" si="85"/>
        <v>49035.48472</v>
      </c>
      <c r="X16" s="35">
        <f t="shared" si="51"/>
        <v>153203.3145</v>
      </c>
      <c r="Y16" s="36">
        <f t="shared" si="2"/>
        <v>-12.1676754</v>
      </c>
      <c r="Z16" s="37">
        <v>0.237</v>
      </c>
      <c r="AA16" s="37">
        <v>0.237</v>
      </c>
      <c r="AB16" s="37">
        <v>0.237</v>
      </c>
      <c r="AC16" s="38">
        <f t="shared" ref="AC16:AE16" si="86">AG16*Z16</f>
        <v>21767.61287</v>
      </c>
      <c r="AD16" s="38">
        <f t="shared" si="86"/>
        <v>21767.61287</v>
      </c>
      <c r="AE16" s="38">
        <f t="shared" si="86"/>
        <v>10883.80643</v>
      </c>
      <c r="AF16" s="39">
        <f t="shared" si="23"/>
        <v>54419.03217</v>
      </c>
      <c r="AG16" s="40">
        <f t="shared" si="24"/>
        <v>91846.4678</v>
      </c>
      <c r="AH16" s="40">
        <f t="shared" si="25"/>
        <v>91846.4678</v>
      </c>
      <c r="AI16" s="40">
        <f t="shared" si="26"/>
        <v>45923.2339</v>
      </c>
      <c r="AJ16" s="41">
        <f t="shared" si="4"/>
        <v>229616.1695</v>
      </c>
      <c r="AK16" s="42">
        <f t="shared" si="27"/>
        <v>87347.4157</v>
      </c>
      <c r="AL16" s="42">
        <f t="shared" si="28"/>
        <v>-20675.72716</v>
      </c>
      <c r="AM16" s="42">
        <f t="shared" si="29"/>
        <v>-30427.72072</v>
      </c>
      <c r="AN16" s="43">
        <f t="shared" si="5"/>
        <v>36243.96783</v>
      </c>
      <c r="AO16" s="44">
        <f t="shared" si="30"/>
        <v>0.2857142857</v>
      </c>
      <c r="AP16" s="44">
        <f t="shared" ref="AP16:AQ16" si="87">20/56</f>
        <v>0.3571428571</v>
      </c>
      <c r="AQ16" s="44">
        <f t="shared" si="87"/>
        <v>0.3571428571</v>
      </c>
      <c r="AR16" s="45">
        <f t="shared" si="32"/>
        <v>15555.42857</v>
      </c>
      <c r="AS16" s="45">
        <f t="shared" si="33"/>
        <v>19444.28571</v>
      </c>
      <c r="AT16" s="45">
        <f t="shared" si="34"/>
        <v>19444.28571</v>
      </c>
      <c r="AU16" s="61">
        <f t="shared" si="35"/>
        <v>54444</v>
      </c>
      <c r="AV16" s="47">
        <v>0.7</v>
      </c>
      <c r="AW16" s="47">
        <v>0.2</v>
      </c>
      <c r="AX16" s="47">
        <v>0.1</v>
      </c>
      <c r="AY16" s="48">
        <f t="shared" si="36"/>
        <v>85429.4</v>
      </c>
      <c r="AZ16" s="48">
        <f t="shared" si="37"/>
        <v>24408.4</v>
      </c>
      <c r="BA16" s="48">
        <f t="shared" si="38"/>
        <v>12204.2</v>
      </c>
      <c r="BB16" s="49">
        <f t="shared" si="39"/>
        <v>122042</v>
      </c>
      <c r="BC16" s="50">
        <v>0.2</v>
      </c>
      <c r="BD16" s="50">
        <v>0.4</v>
      </c>
      <c r="BE16" s="50">
        <v>0.4</v>
      </c>
      <c r="BF16" s="51">
        <f t="shared" si="40"/>
        <v>25596.2</v>
      </c>
      <c r="BG16" s="51">
        <f t="shared" si="41"/>
        <v>51192.4</v>
      </c>
      <c r="BH16" s="51">
        <f t="shared" si="42"/>
        <v>51192.4</v>
      </c>
      <c r="BI16" s="52">
        <f t="shared" si="43"/>
        <v>127981</v>
      </c>
      <c r="BJ16" s="53">
        <v>0.8</v>
      </c>
      <c r="BK16" s="53">
        <v>0.2</v>
      </c>
      <c r="BL16" s="53">
        <v>0.0</v>
      </c>
      <c r="BM16" s="54">
        <f t="shared" si="44"/>
        <v>33726.4</v>
      </c>
      <c r="BN16" s="54">
        <f t="shared" si="45"/>
        <v>8431.6</v>
      </c>
      <c r="BO16" s="53">
        <f t="shared" si="46"/>
        <v>0</v>
      </c>
      <c r="BP16" s="55">
        <f t="shared" ref="BP16:BP17" si="91">BP15*BQ16</f>
        <v>42158</v>
      </c>
      <c r="BQ16" s="57">
        <v>1.0</v>
      </c>
      <c r="BR16" s="57">
        <v>1.0</v>
      </c>
      <c r="BS16" s="57">
        <v>1.0</v>
      </c>
      <c r="BT16" s="57">
        <v>1.0</v>
      </c>
      <c r="BU16" s="57">
        <v>1.0</v>
      </c>
    </row>
    <row r="17" ht="15.75" customHeight="1">
      <c r="A17" s="25">
        <v>2038.0</v>
      </c>
      <c r="B17" s="1">
        <f t="shared" si="7"/>
        <v>229616.3781</v>
      </c>
      <c r="C17" s="26">
        <f t="shared" si="8"/>
        <v>0.00002770143146</v>
      </c>
      <c r="D17" s="27">
        <f t="shared" si="9"/>
        <v>371847.3781</v>
      </c>
      <c r="E17" s="28">
        <f t="shared" si="10"/>
        <v>-12.16765706</v>
      </c>
      <c r="F17" s="29">
        <f t="shared" si="11"/>
        <v>-27938.93345</v>
      </c>
      <c r="G17" s="28">
        <f t="shared" si="12"/>
        <v>-12.16765706</v>
      </c>
      <c r="H17" s="59">
        <f t="shared" si="47"/>
        <v>27914</v>
      </c>
      <c r="I17" s="29">
        <f t="shared" si="13"/>
        <v>10442.93345</v>
      </c>
      <c r="J17" s="28">
        <f t="shared" si="14"/>
        <v>4.547991541</v>
      </c>
      <c r="K17" s="1">
        <f t="shared" si="15"/>
        <v>17496</v>
      </c>
      <c r="L17" s="28">
        <f t="shared" si="16"/>
        <v>7.619665523</v>
      </c>
      <c r="M17" s="28">
        <f t="shared" si="48"/>
        <v>11557</v>
      </c>
      <c r="N17" s="32">
        <f t="shared" si="17"/>
        <v>0</v>
      </c>
      <c r="O17" s="33">
        <v>0.2</v>
      </c>
      <c r="P17" s="33">
        <v>0.75</v>
      </c>
      <c r="Q17" s="33">
        <v>0.9</v>
      </c>
      <c r="R17" s="34">
        <f t="shared" si="49"/>
        <v>17500</v>
      </c>
      <c r="S17" s="34">
        <f t="shared" si="18"/>
        <v>17500</v>
      </c>
      <c r="T17" s="34">
        <f t="shared" si="19"/>
        <v>17500</v>
      </c>
      <c r="U17" s="34">
        <f t="shared" si="20"/>
        <v>34108.69911</v>
      </c>
      <c r="V17" s="34">
        <f t="shared" ref="V17:W17" si="88">S17+(AH17-AD17)*P17</f>
        <v>70059.1744</v>
      </c>
      <c r="W17" s="34">
        <f t="shared" si="88"/>
        <v>49035.50464</v>
      </c>
      <c r="X17" s="35">
        <f t="shared" si="51"/>
        <v>153203.3781</v>
      </c>
      <c r="Y17" s="36">
        <f t="shared" si="2"/>
        <v>-12.16765706</v>
      </c>
      <c r="Z17" s="37">
        <v>0.237</v>
      </c>
      <c r="AA17" s="37">
        <v>0.237</v>
      </c>
      <c r="AB17" s="37">
        <v>0.237</v>
      </c>
      <c r="AC17" s="38">
        <f t="shared" ref="AC17:AE17" si="89">AG17*Z17</f>
        <v>21767.62662</v>
      </c>
      <c r="AD17" s="38">
        <f t="shared" si="89"/>
        <v>21767.62662</v>
      </c>
      <c r="AE17" s="38">
        <f t="shared" si="89"/>
        <v>10883.81331</v>
      </c>
      <c r="AF17" s="39">
        <f t="shared" si="23"/>
        <v>54419.06655</v>
      </c>
      <c r="AG17" s="40">
        <f t="shared" si="24"/>
        <v>91846.52582</v>
      </c>
      <c r="AH17" s="40">
        <f t="shared" si="25"/>
        <v>91846.52582</v>
      </c>
      <c r="AI17" s="40">
        <f t="shared" si="26"/>
        <v>45923.26291</v>
      </c>
      <c r="AJ17" s="41">
        <f t="shared" si="4"/>
        <v>229616.3145</v>
      </c>
      <c r="AK17" s="42">
        <f t="shared" si="27"/>
        <v>87347.40195</v>
      </c>
      <c r="AL17" s="42">
        <f t="shared" si="28"/>
        <v>-20675.7409</v>
      </c>
      <c r="AM17" s="42">
        <f t="shared" si="29"/>
        <v>-30427.72759</v>
      </c>
      <c r="AN17" s="43">
        <f t="shared" si="5"/>
        <v>36243.93345</v>
      </c>
      <c r="AO17" s="44">
        <f t="shared" si="30"/>
        <v>0.2857142857</v>
      </c>
      <c r="AP17" s="44">
        <f t="shared" ref="AP17:AQ17" si="90">20/56</f>
        <v>0.3571428571</v>
      </c>
      <c r="AQ17" s="44">
        <f t="shared" si="90"/>
        <v>0.3571428571</v>
      </c>
      <c r="AR17" s="45">
        <f t="shared" si="32"/>
        <v>15555.42857</v>
      </c>
      <c r="AS17" s="45">
        <f t="shared" si="33"/>
        <v>19444.28571</v>
      </c>
      <c r="AT17" s="45">
        <f t="shared" si="34"/>
        <v>19444.28571</v>
      </c>
      <c r="AU17" s="61">
        <f t="shared" si="35"/>
        <v>54444</v>
      </c>
      <c r="AV17" s="47">
        <v>0.7</v>
      </c>
      <c r="AW17" s="47">
        <v>0.2</v>
      </c>
      <c r="AX17" s="47">
        <v>0.1</v>
      </c>
      <c r="AY17" s="48">
        <f t="shared" si="36"/>
        <v>85429.4</v>
      </c>
      <c r="AZ17" s="48">
        <f t="shared" si="37"/>
        <v>24408.4</v>
      </c>
      <c r="BA17" s="48">
        <f t="shared" si="38"/>
        <v>12204.2</v>
      </c>
      <c r="BB17" s="49">
        <f t="shared" si="39"/>
        <v>122042</v>
      </c>
      <c r="BC17" s="50">
        <v>0.2</v>
      </c>
      <c r="BD17" s="50">
        <v>0.4</v>
      </c>
      <c r="BE17" s="50">
        <v>0.4</v>
      </c>
      <c r="BF17" s="51">
        <f t="shared" si="40"/>
        <v>25596.2</v>
      </c>
      <c r="BG17" s="51">
        <f t="shared" si="41"/>
        <v>51192.4</v>
      </c>
      <c r="BH17" s="51">
        <f t="shared" si="42"/>
        <v>51192.4</v>
      </c>
      <c r="BI17" s="52">
        <f t="shared" si="43"/>
        <v>127981</v>
      </c>
      <c r="BJ17" s="53">
        <v>0.8</v>
      </c>
      <c r="BK17" s="53">
        <v>0.2</v>
      </c>
      <c r="BL17" s="53">
        <v>0.0</v>
      </c>
      <c r="BM17" s="54">
        <f t="shared" si="44"/>
        <v>33726.4</v>
      </c>
      <c r="BN17" s="54">
        <f t="shared" si="45"/>
        <v>8431.6</v>
      </c>
      <c r="BO17" s="53">
        <f t="shared" si="46"/>
        <v>0</v>
      </c>
      <c r="BP17" s="55">
        <f t="shared" si="91"/>
        <v>42158</v>
      </c>
      <c r="BQ17" s="57">
        <v>1.0</v>
      </c>
      <c r="BR17" s="57">
        <v>1.0</v>
      </c>
      <c r="BS17" s="57">
        <v>1.0</v>
      </c>
      <c r="BT17" s="57">
        <v>1.0</v>
      </c>
      <c r="BU17" s="57">
        <v>1.0</v>
      </c>
    </row>
    <row r="18" ht="15.75" customHeight="1">
      <c r="A18" s="25">
        <v>2039.0</v>
      </c>
      <c r="B18" s="1">
        <f t="shared" si="7"/>
        <v>229616.406</v>
      </c>
      <c r="C18" s="26">
        <f t="shared" si="8"/>
        <v>0.00001214907988</v>
      </c>
      <c r="D18" s="27">
        <f t="shared" si="9"/>
        <v>371847.406</v>
      </c>
      <c r="E18" s="28">
        <f t="shared" si="10"/>
        <v>-12.16764902</v>
      </c>
      <c r="F18" s="29">
        <f t="shared" si="11"/>
        <v>-27938.91838</v>
      </c>
      <c r="G18" s="28">
        <f t="shared" si="12"/>
        <v>-12.16764902</v>
      </c>
      <c r="H18" s="59">
        <f t="shared" si="47"/>
        <v>27914</v>
      </c>
      <c r="I18" s="29">
        <f t="shared" si="13"/>
        <v>10442.91838</v>
      </c>
      <c r="J18" s="28">
        <f t="shared" si="14"/>
        <v>4.547984423</v>
      </c>
      <c r="K18" s="1">
        <f t="shared" si="15"/>
        <v>17496</v>
      </c>
      <c r="L18" s="28">
        <f t="shared" si="16"/>
        <v>7.619664597</v>
      </c>
      <c r="M18" s="28">
        <f t="shared" si="48"/>
        <v>11557</v>
      </c>
      <c r="N18" s="32">
        <f t="shared" si="17"/>
        <v>0</v>
      </c>
      <c r="O18" s="33">
        <v>0.2</v>
      </c>
      <c r="P18" s="33">
        <v>0.75</v>
      </c>
      <c r="Q18" s="33">
        <v>0.9</v>
      </c>
      <c r="R18" s="34">
        <f t="shared" si="49"/>
        <v>17500</v>
      </c>
      <c r="S18" s="34">
        <f t="shared" si="18"/>
        <v>17500</v>
      </c>
      <c r="T18" s="34">
        <f t="shared" si="19"/>
        <v>17500</v>
      </c>
      <c r="U18" s="34">
        <f t="shared" si="20"/>
        <v>34108.70371</v>
      </c>
      <c r="V18" s="34">
        <f t="shared" ref="V18:W18" si="92">S18+(AH18-AD18)*P18</f>
        <v>70059.18896</v>
      </c>
      <c r="W18" s="34">
        <f t="shared" si="92"/>
        <v>49035.51337</v>
      </c>
      <c r="X18" s="35">
        <f t="shared" si="51"/>
        <v>153203.406</v>
      </c>
      <c r="Y18" s="36">
        <f t="shared" si="2"/>
        <v>-12.16764902</v>
      </c>
      <c r="Z18" s="37">
        <v>0.237</v>
      </c>
      <c r="AA18" s="37">
        <v>0.237</v>
      </c>
      <c r="AB18" s="37">
        <v>0.237</v>
      </c>
      <c r="AC18" s="38">
        <f t="shared" ref="AC18:AE18" si="93">AG18*Z18</f>
        <v>21767.63265</v>
      </c>
      <c r="AD18" s="38">
        <f t="shared" si="93"/>
        <v>21767.63265</v>
      </c>
      <c r="AE18" s="38">
        <f t="shared" si="93"/>
        <v>10883.81632</v>
      </c>
      <c r="AF18" s="39">
        <f t="shared" si="23"/>
        <v>54419.08162</v>
      </c>
      <c r="AG18" s="40">
        <f t="shared" si="24"/>
        <v>91846.55126</v>
      </c>
      <c r="AH18" s="40">
        <f t="shared" si="25"/>
        <v>91846.55126</v>
      </c>
      <c r="AI18" s="40">
        <f t="shared" si="26"/>
        <v>45923.27563</v>
      </c>
      <c r="AJ18" s="41">
        <f t="shared" si="4"/>
        <v>229616.3781</v>
      </c>
      <c r="AK18" s="42">
        <f t="shared" si="27"/>
        <v>87347.39592</v>
      </c>
      <c r="AL18" s="42">
        <f t="shared" si="28"/>
        <v>-20675.74693</v>
      </c>
      <c r="AM18" s="42">
        <f t="shared" si="29"/>
        <v>-30427.73061</v>
      </c>
      <c r="AN18" s="43">
        <f t="shared" si="5"/>
        <v>36243.91838</v>
      </c>
      <c r="AO18" s="44">
        <f t="shared" si="30"/>
        <v>0.2857142857</v>
      </c>
      <c r="AP18" s="44">
        <f t="shared" ref="AP18:AQ18" si="94">20/56</f>
        <v>0.3571428571</v>
      </c>
      <c r="AQ18" s="44">
        <f t="shared" si="94"/>
        <v>0.3571428571</v>
      </c>
      <c r="AR18" s="45">
        <f t="shared" si="32"/>
        <v>15555.42857</v>
      </c>
      <c r="AS18" s="45">
        <f t="shared" si="33"/>
        <v>19444.28571</v>
      </c>
      <c r="AT18" s="45">
        <f t="shared" si="34"/>
        <v>19444.28571</v>
      </c>
      <c r="AU18" s="61">
        <f t="shared" si="35"/>
        <v>54444</v>
      </c>
      <c r="AV18" s="47">
        <v>0.7</v>
      </c>
      <c r="AW18" s="47">
        <v>0.2</v>
      </c>
      <c r="AX18" s="47">
        <v>0.1</v>
      </c>
      <c r="AY18" s="48">
        <f t="shared" si="36"/>
        <v>85429.4</v>
      </c>
      <c r="AZ18" s="48">
        <f t="shared" si="37"/>
        <v>24408.4</v>
      </c>
      <c r="BA18" s="48">
        <f t="shared" si="38"/>
        <v>12204.2</v>
      </c>
      <c r="BB18" s="49">
        <f t="shared" si="39"/>
        <v>122042</v>
      </c>
      <c r="BC18" s="50">
        <v>0.2</v>
      </c>
      <c r="BD18" s="50">
        <v>0.4</v>
      </c>
      <c r="BE18" s="50">
        <v>0.4</v>
      </c>
      <c r="BF18" s="51">
        <f t="shared" si="40"/>
        <v>25596.2</v>
      </c>
      <c r="BG18" s="51">
        <f t="shared" si="41"/>
        <v>51192.4</v>
      </c>
      <c r="BH18" s="51">
        <f t="shared" si="42"/>
        <v>51192.4</v>
      </c>
      <c r="BI18" s="52">
        <f t="shared" si="43"/>
        <v>127981</v>
      </c>
      <c r="BJ18" s="53">
        <v>0.8</v>
      </c>
      <c r="BK18" s="53">
        <v>0.2</v>
      </c>
      <c r="BL18" s="53">
        <v>0.0</v>
      </c>
      <c r="BM18" s="54">
        <f t="shared" si="44"/>
        <v>33726.4</v>
      </c>
      <c r="BN18" s="54">
        <f t="shared" si="45"/>
        <v>8431.6</v>
      </c>
      <c r="BO18" s="53">
        <f t="shared" si="46"/>
        <v>0</v>
      </c>
      <c r="BP18" s="55">
        <f t="shared" ref="BP18:BP20" si="98">BP17*BQ16</f>
        <v>42158</v>
      </c>
      <c r="BQ18" s="57">
        <v>1.0</v>
      </c>
      <c r="BR18" s="57">
        <v>1.0</v>
      </c>
      <c r="BS18" s="57">
        <v>1.0</v>
      </c>
      <c r="BT18" s="57">
        <v>1.0</v>
      </c>
      <c r="BU18" s="57">
        <v>1.0</v>
      </c>
    </row>
    <row r="19" ht="15.75" customHeight="1">
      <c r="A19" s="25">
        <v>2040.0</v>
      </c>
      <c r="B19" s="1">
        <f t="shared" si="7"/>
        <v>229616.4183</v>
      </c>
      <c r="C19" s="26">
        <f t="shared" si="8"/>
        <v>0.00000532825049</v>
      </c>
      <c r="D19" s="27">
        <f t="shared" si="9"/>
        <v>371847.4183</v>
      </c>
      <c r="E19" s="28">
        <f t="shared" si="10"/>
        <v>-12.16764549</v>
      </c>
      <c r="F19" s="29">
        <f t="shared" si="11"/>
        <v>-27938.91177</v>
      </c>
      <c r="G19" s="28">
        <f t="shared" si="12"/>
        <v>-12.16764549</v>
      </c>
      <c r="H19" s="59">
        <f t="shared" si="47"/>
        <v>27914</v>
      </c>
      <c r="I19" s="29">
        <f t="shared" si="13"/>
        <v>10442.91177</v>
      </c>
      <c r="J19" s="28">
        <f t="shared" si="14"/>
        <v>4.547981301</v>
      </c>
      <c r="K19" s="1">
        <f t="shared" si="15"/>
        <v>17496</v>
      </c>
      <c r="L19" s="28">
        <f t="shared" si="16"/>
        <v>7.619664191</v>
      </c>
      <c r="M19" s="28">
        <f t="shared" si="48"/>
        <v>11557</v>
      </c>
      <c r="N19" s="32">
        <f t="shared" si="17"/>
        <v>0</v>
      </c>
      <c r="O19" s="33">
        <v>0.2</v>
      </c>
      <c r="P19" s="33">
        <v>0.75</v>
      </c>
      <c r="Q19" s="33">
        <v>0.9</v>
      </c>
      <c r="R19" s="34">
        <f t="shared" si="49"/>
        <v>17500</v>
      </c>
      <c r="S19" s="34">
        <f t="shared" si="18"/>
        <v>17500</v>
      </c>
      <c r="T19" s="34">
        <f t="shared" si="19"/>
        <v>17500</v>
      </c>
      <c r="U19" s="34">
        <f t="shared" si="20"/>
        <v>34108.70573</v>
      </c>
      <c r="V19" s="34">
        <f t="shared" ref="V19:W19" si="95">S19+(AH19-AD19)*P19</f>
        <v>70059.19534</v>
      </c>
      <c r="W19" s="34">
        <f t="shared" si="95"/>
        <v>49035.51721</v>
      </c>
      <c r="X19" s="35">
        <f t="shared" si="51"/>
        <v>153203.4183</v>
      </c>
      <c r="Y19" s="36">
        <f t="shared" si="2"/>
        <v>-12.16764549</v>
      </c>
      <c r="Z19" s="37">
        <v>0.237</v>
      </c>
      <c r="AA19" s="37">
        <v>0.237</v>
      </c>
      <c r="AB19" s="37">
        <v>0.237</v>
      </c>
      <c r="AC19" s="38">
        <f t="shared" ref="AC19:AE19" si="96">AG19*Z19</f>
        <v>21767.63529</v>
      </c>
      <c r="AD19" s="38">
        <f t="shared" si="96"/>
        <v>21767.63529</v>
      </c>
      <c r="AE19" s="38">
        <f t="shared" si="96"/>
        <v>10883.81765</v>
      </c>
      <c r="AF19" s="39">
        <f t="shared" si="23"/>
        <v>54419.08823</v>
      </c>
      <c r="AG19" s="40">
        <f t="shared" si="24"/>
        <v>91846.56242</v>
      </c>
      <c r="AH19" s="40">
        <f t="shared" si="25"/>
        <v>91846.56242</v>
      </c>
      <c r="AI19" s="40">
        <f t="shared" si="26"/>
        <v>45923.28121</v>
      </c>
      <c r="AJ19" s="41">
        <f t="shared" si="4"/>
        <v>229616.406</v>
      </c>
      <c r="AK19" s="42">
        <f t="shared" si="27"/>
        <v>87347.39328</v>
      </c>
      <c r="AL19" s="42">
        <f t="shared" si="28"/>
        <v>-20675.74958</v>
      </c>
      <c r="AM19" s="42">
        <f t="shared" si="29"/>
        <v>-30427.73193</v>
      </c>
      <c r="AN19" s="43">
        <f t="shared" si="5"/>
        <v>36243.91177</v>
      </c>
      <c r="AO19" s="44">
        <f t="shared" si="30"/>
        <v>0.2857142857</v>
      </c>
      <c r="AP19" s="44">
        <f t="shared" ref="AP19:AQ19" si="97">20/56</f>
        <v>0.3571428571</v>
      </c>
      <c r="AQ19" s="44">
        <f t="shared" si="97"/>
        <v>0.3571428571</v>
      </c>
      <c r="AR19" s="45">
        <f t="shared" si="32"/>
        <v>15555.42857</v>
      </c>
      <c r="AS19" s="45">
        <f t="shared" si="33"/>
        <v>19444.28571</v>
      </c>
      <c r="AT19" s="45">
        <f t="shared" si="34"/>
        <v>19444.28571</v>
      </c>
      <c r="AU19" s="61">
        <f t="shared" si="35"/>
        <v>54444</v>
      </c>
      <c r="AV19" s="47">
        <v>0.7</v>
      </c>
      <c r="AW19" s="47">
        <v>0.2</v>
      </c>
      <c r="AX19" s="47">
        <v>0.1</v>
      </c>
      <c r="AY19" s="48">
        <f t="shared" si="36"/>
        <v>85429.4</v>
      </c>
      <c r="AZ19" s="48">
        <f t="shared" si="37"/>
        <v>24408.4</v>
      </c>
      <c r="BA19" s="48">
        <f t="shared" si="38"/>
        <v>12204.2</v>
      </c>
      <c r="BB19" s="49">
        <f t="shared" si="39"/>
        <v>122042</v>
      </c>
      <c r="BC19" s="50">
        <v>0.2</v>
      </c>
      <c r="BD19" s="50">
        <v>0.4</v>
      </c>
      <c r="BE19" s="50">
        <v>0.4</v>
      </c>
      <c r="BF19" s="51">
        <f t="shared" si="40"/>
        <v>25596.2</v>
      </c>
      <c r="BG19" s="51">
        <f t="shared" si="41"/>
        <v>51192.4</v>
      </c>
      <c r="BH19" s="51">
        <f t="shared" si="42"/>
        <v>51192.4</v>
      </c>
      <c r="BI19" s="52">
        <f t="shared" si="43"/>
        <v>127981</v>
      </c>
      <c r="BJ19" s="53">
        <v>0.8</v>
      </c>
      <c r="BK19" s="53">
        <v>0.2</v>
      </c>
      <c r="BL19" s="53">
        <v>0.0</v>
      </c>
      <c r="BM19" s="54">
        <f t="shared" si="44"/>
        <v>33726.4</v>
      </c>
      <c r="BN19" s="54">
        <f t="shared" si="45"/>
        <v>8431.6</v>
      </c>
      <c r="BO19" s="53">
        <f t="shared" si="46"/>
        <v>0</v>
      </c>
      <c r="BP19" s="55">
        <f t="shared" si="98"/>
        <v>42158</v>
      </c>
      <c r="BQ19" s="57">
        <v>1.0</v>
      </c>
      <c r="BR19" s="57">
        <v>1.0</v>
      </c>
      <c r="BS19" s="57">
        <v>1.0</v>
      </c>
      <c r="BT19" s="57">
        <v>1.0</v>
      </c>
      <c r="BU19" s="57">
        <v>1.0</v>
      </c>
    </row>
    <row r="20" ht="15.75" customHeight="1">
      <c r="A20" s="25">
        <v>2041.0</v>
      </c>
      <c r="B20" s="1">
        <f t="shared" si="7"/>
        <v>229616.4236</v>
      </c>
      <c r="C20" s="26">
        <f t="shared" si="8"/>
        <v>0.000002336823482</v>
      </c>
      <c r="D20" s="27">
        <f t="shared" si="9"/>
        <v>371847.4236</v>
      </c>
      <c r="E20" s="28">
        <f t="shared" si="10"/>
        <v>-12.16764394</v>
      </c>
      <c r="F20" s="29">
        <f t="shared" si="11"/>
        <v>-27938.90887</v>
      </c>
      <c r="G20" s="28">
        <f t="shared" si="12"/>
        <v>-12.16764394</v>
      </c>
      <c r="H20" s="59">
        <f t="shared" si="47"/>
        <v>27914</v>
      </c>
      <c r="I20" s="29">
        <f t="shared" si="13"/>
        <v>10442.90887</v>
      </c>
      <c r="J20" s="28">
        <f t="shared" si="14"/>
        <v>4.547979932</v>
      </c>
      <c r="K20" s="1">
        <f t="shared" si="15"/>
        <v>17496</v>
      </c>
      <c r="L20" s="28">
        <f t="shared" si="16"/>
        <v>7.619664013</v>
      </c>
      <c r="M20" s="28">
        <f t="shared" si="48"/>
        <v>11557</v>
      </c>
      <c r="N20" s="32">
        <f t="shared" si="17"/>
        <v>0</v>
      </c>
      <c r="O20" s="33">
        <v>0.2</v>
      </c>
      <c r="P20" s="33">
        <v>0.75</v>
      </c>
      <c r="Q20" s="33">
        <v>0.9</v>
      </c>
      <c r="R20" s="34">
        <f t="shared" si="49"/>
        <v>17500</v>
      </c>
      <c r="S20" s="34">
        <f t="shared" si="18"/>
        <v>17500</v>
      </c>
      <c r="T20" s="34">
        <f t="shared" si="19"/>
        <v>17500</v>
      </c>
      <c r="U20" s="34">
        <f t="shared" si="20"/>
        <v>34108.70661</v>
      </c>
      <c r="V20" s="34">
        <f t="shared" ref="V20:W20" si="99">S20+(AH20-AD20)*P20</f>
        <v>70059.19814</v>
      </c>
      <c r="W20" s="34">
        <f t="shared" si="99"/>
        <v>49035.51889</v>
      </c>
      <c r="X20" s="35">
        <f t="shared" si="51"/>
        <v>153203.4236</v>
      </c>
      <c r="Y20" s="36">
        <f t="shared" si="2"/>
        <v>-12.16764394</v>
      </c>
      <c r="Z20" s="37">
        <v>0.237</v>
      </c>
      <c r="AA20" s="37">
        <v>0.237</v>
      </c>
      <c r="AB20" s="37">
        <v>0.237</v>
      </c>
      <c r="AC20" s="38">
        <f t="shared" ref="AC20:AE20" si="100">AG20*Z20</f>
        <v>21767.63645</v>
      </c>
      <c r="AD20" s="38">
        <f t="shared" si="100"/>
        <v>21767.63645</v>
      </c>
      <c r="AE20" s="38">
        <f t="shared" si="100"/>
        <v>10883.81823</v>
      </c>
      <c r="AF20" s="39">
        <f t="shared" si="23"/>
        <v>54419.09113</v>
      </c>
      <c r="AG20" s="40">
        <f t="shared" si="24"/>
        <v>91846.56731</v>
      </c>
      <c r="AH20" s="40">
        <f t="shared" si="25"/>
        <v>91846.56731</v>
      </c>
      <c r="AI20" s="40">
        <f t="shared" si="26"/>
        <v>45923.28366</v>
      </c>
      <c r="AJ20" s="41">
        <f t="shared" si="4"/>
        <v>229616.4183</v>
      </c>
      <c r="AK20" s="42">
        <f t="shared" si="27"/>
        <v>87347.39212</v>
      </c>
      <c r="AL20" s="42">
        <f t="shared" si="28"/>
        <v>-20675.75074</v>
      </c>
      <c r="AM20" s="42">
        <f t="shared" si="29"/>
        <v>-30427.73251</v>
      </c>
      <c r="AN20" s="43">
        <f t="shared" si="5"/>
        <v>36243.90887</v>
      </c>
      <c r="AO20" s="44">
        <f t="shared" si="30"/>
        <v>0.2857142857</v>
      </c>
      <c r="AP20" s="44">
        <f t="shared" ref="AP20:AQ20" si="101">20/56</f>
        <v>0.3571428571</v>
      </c>
      <c r="AQ20" s="44">
        <f t="shared" si="101"/>
        <v>0.3571428571</v>
      </c>
      <c r="AR20" s="45">
        <f t="shared" si="32"/>
        <v>15555.42857</v>
      </c>
      <c r="AS20" s="45">
        <f t="shared" si="33"/>
        <v>19444.28571</v>
      </c>
      <c r="AT20" s="45">
        <f t="shared" si="34"/>
        <v>19444.28571</v>
      </c>
      <c r="AU20" s="61">
        <f t="shared" si="35"/>
        <v>54444</v>
      </c>
      <c r="AV20" s="47">
        <v>0.7</v>
      </c>
      <c r="AW20" s="47">
        <v>0.2</v>
      </c>
      <c r="AX20" s="47">
        <v>0.1</v>
      </c>
      <c r="AY20" s="48">
        <f t="shared" si="36"/>
        <v>85429.4</v>
      </c>
      <c r="AZ20" s="48">
        <f t="shared" si="37"/>
        <v>24408.4</v>
      </c>
      <c r="BA20" s="48">
        <f t="shared" si="38"/>
        <v>12204.2</v>
      </c>
      <c r="BB20" s="49">
        <f t="shared" si="39"/>
        <v>122042</v>
      </c>
      <c r="BC20" s="50">
        <v>0.2</v>
      </c>
      <c r="BD20" s="50">
        <v>0.4</v>
      </c>
      <c r="BE20" s="50">
        <v>0.4</v>
      </c>
      <c r="BF20" s="51">
        <f t="shared" si="40"/>
        <v>25596.2</v>
      </c>
      <c r="BG20" s="51">
        <f t="shared" si="41"/>
        <v>51192.4</v>
      </c>
      <c r="BH20" s="51">
        <f t="shared" si="42"/>
        <v>51192.4</v>
      </c>
      <c r="BI20" s="52">
        <f t="shared" si="43"/>
        <v>127981</v>
      </c>
      <c r="BJ20" s="53">
        <v>0.8</v>
      </c>
      <c r="BK20" s="53">
        <v>0.2</v>
      </c>
      <c r="BL20" s="53">
        <v>0.0</v>
      </c>
      <c r="BM20" s="54">
        <f t="shared" si="44"/>
        <v>33726.4</v>
      </c>
      <c r="BN20" s="54">
        <f t="shared" si="45"/>
        <v>8431.6</v>
      </c>
      <c r="BO20" s="53">
        <f t="shared" si="46"/>
        <v>0</v>
      </c>
      <c r="BP20" s="55">
        <f t="shared" si="98"/>
        <v>42158</v>
      </c>
      <c r="BQ20" s="57">
        <v>1.0</v>
      </c>
      <c r="BR20" s="57">
        <v>1.0</v>
      </c>
      <c r="BS20" s="57">
        <v>1.0</v>
      </c>
      <c r="BT20" s="57">
        <v>1.0</v>
      </c>
      <c r="BU20" s="57">
        <v>1.0</v>
      </c>
    </row>
    <row r="21" ht="15.75" customHeight="1">
      <c r="B21" s="1"/>
      <c r="D21" s="62"/>
      <c r="E21" s="29"/>
      <c r="F21" s="29"/>
      <c r="H21" s="63"/>
      <c r="I21" s="1"/>
      <c r="O21" s="33"/>
      <c r="P21" s="33"/>
      <c r="Q21" s="33"/>
      <c r="R21" s="33"/>
      <c r="S21" s="33"/>
      <c r="T21" s="33"/>
      <c r="U21" s="34"/>
      <c r="V21" s="34"/>
      <c r="W21" s="34"/>
      <c r="X21" s="35"/>
      <c r="Y21" s="35"/>
      <c r="Z21" s="37"/>
      <c r="AA21" s="37"/>
      <c r="AB21" s="37"/>
      <c r="AC21" s="37"/>
      <c r="AD21" s="37"/>
      <c r="AE21" s="37"/>
      <c r="AF21" s="64"/>
      <c r="AG21" s="65"/>
      <c r="AH21" s="65"/>
      <c r="AI21" s="65"/>
      <c r="AJ21" s="66"/>
      <c r="AK21" s="42"/>
      <c r="AL21" s="42"/>
      <c r="AM21" s="42"/>
      <c r="AN21" s="43"/>
      <c r="AO21" s="44"/>
      <c r="AP21" s="44"/>
      <c r="AQ21" s="44"/>
      <c r="AR21" s="45"/>
      <c r="AS21" s="45"/>
      <c r="AT21" s="45"/>
      <c r="AU21" s="61"/>
      <c r="AV21" s="47"/>
      <c r="AW21" s="47"/>
      <c r="AX21" s="47"/>
      <c r="AY21" s="48"/>
      <c r="AZ21" s="48"/>
      <c r="BA21" s="48"/>
      <c r="BB21" s="49"/>
      <c r="BC21" s="50"/>
      <c r="BD21" s="50"/>
      <c r="BE21" s="50"/>
      <c r="BF21" s="51"/>
      <c r="BG21" s="51"/>
      <c r="BH21" s="51"/>
      <c r="BI21" s="52"/>
      <c r="BJ21" s="53"/>
      <c r="BK21" s="53"/>
      <c r="BL21" s="53"/>
      <c r="BM21" s="67"/>
      <c r="BN21" s="67"/>
      <c r="BO21" s="53"/>
      <c r="BP21" s="55"/>
    </row>
    <row r="22" ht="15.75" customHeight="1">
      <c r="B22" s="1"/>
      <c r="D22" s="62"/>
      <c r="E22" s="29"/>
      <c r="F22" s="29"/>
      <c r="H22" s="63"/>
      <c r="I22" s="1"/>
      <c r="O22" s="33"/>
      <c r="P22" s="33"/>
      <c r="Q22" s="33"/>
      <c r="R22" s="33"/>
      <c r="S22" s="33"/>
      <c r="T22" s="33"/>
      <c r="U22" s="34"/>
      <c r="V22" s="34"/>
      <c r="W22" s="34"/>
      <c r="X22" s="35"/>
      <c r="Y22" s="35"/>
      <c r="Z22" s="37"/>
      <c r="AA22" s="37"/>
      <c r="AB22" s="37"/>
      <c r="AC22" s="37"/>
      <c r="AD22" s="37"/>
      <c r="AE22" s="37"/>
      <c r="AF22" s="64"/>
      <c r="AG22" s="65"/>
      <c r="AH22" s="65"/>
      <c r="AI22" s="65"/>
      <c r="AJ22" s="66"/>
      <c r="AK22" s="42"/>
      <c r="AL22" s="42"/>
      <c r="AM22" s="42"/>
      <c r="AN22" s="43"/>
      <c r="AO22" s="44"/>
      <c r="AP22" s="44"/>
      <c r="AQ22" s="44"/>
      <c r="AR22" s="45"/>
      <c r="AS22" s="45"/>
      <c r="AT22" s="45"/>
      <c r="AU22" s="61"/>
      <c r="AV22" s="47"/>
      <c r="AW22" s="47"/>
      <c r="AX22" s="47"/>
      <c r="AY22" s="48"/>
      <c r="AZ22" s="48"/>
      <c r="BA22" s="48"/>
      <c r="BB22" s="49"/>
      <c r="BC22" s="50"/>
      <c r="BD22" s="50"/>
      <c r="BE22" s="50"/>
      <c r="BF22" s="51"/>
      <c r="BG22" s="51"/>
      <c r="BH22" s="51"/>
      <c r="BI22" s="52"/>
      <c r="BJ22" s="53"/>
      <c r="BK22" s="53"/>
      <c r="BL22" s="53"/>
      <c r="BM22" s="67"/>
      <c r="BN22" s="67"/>
      <c r="BO22" s="53"/>
      <c r="BP22" s="55"/>
    </row>
    <row r="23" ht="15.75" customHeight="1">
      <c r="B23" s="1"/>
      <c r="D23" s="62"/>
      <c r="E23" s="29"/>
      <c r="F23" s="29"/>
      <c r="H23" s="63"/>
      <c r="I23" s="1"/>
      <c r="O23" s="33"/>
      <c r="P23" s="33"/>
      <c r="Q23" s="33"/>
      <c r="R23" s="33"/>
      <c r="S23" s="33"/>
      <c r="T23" s="33"/>
      <c r="U23" s="34"/>
      <c r="V23" s="34"/>
      <c r="W23" s="34"/>
      <c r="X23" s="35"/>
      <c r="Y23" s="35"/>
      <c r="Z23" s="37"/>
      <c r="AA23" s="37"/>
      <c r="AB23" s="37"/>
      <c r="AC23" s="37"/>
      <c r="AD23" s="37"/>
      <c r="AE23" s="37"/>
      <c r="AF23" s="64"/>
      <c r="AG23" s="65"/>
      <c r="AH23" s="65"/>
      <c r="AI23" s="65"/>
      <c r="AJ23" s="66"/>
      <c r="AK23" s="42"/>
      <c r="AL23" s="42"/>
      <c r="AM23" s="42"/>
      <c r="AN23" s="43"/>
      <c r="AO23" s="44"/>
      <c r="AP23" s="44"/>
      <c r="AQ23" s="44"/>
      <c r="AR23" s="45"/>
      <c r="AS23" s="45"/>
      <c r="AT23" s="45"/>
      <c r="AU23" s="61"/>
      <c r="AV23" s="47"/>
      <c r="AW23" s="47"/>
      <c r="AX23" s="47"/>
      <c r="AY23" s="48"/>
      <c r="AZ23" s="48"/>
      <c r="BA23" s="48"/>
      <c r="BB23" s="49"/>
      <c r="BC23" s="50"/>
      <c r="BD23" s="50"/>
      <c r="BE23" s="50"/>
      <c r="BF23" s="51"/>
      <c r="BG23" s="51"/>
      <c r="BH23" s="51"/>
      <c r="BI23" s="52"/>
      <c r="BJ23" s="53"/>
      <c r="BK23" s="53"/>
      <c r="BL23" s="53"/>
      <c r="BM23" s="67"/>
      <c r="BN23" s="67"/>
      <c r="BO23" s="53"/>
      <c r="BP23" s="55"/>
    </row>
    <row r="24" ht="15.75" customHeight="1">
      <c r="B24" s="1"/>
      <c r="D24" s="62"/>
      <c r="E24" s="68"/>
      <c r="F24" s="29"/>
      <c r="H24" s="63"/>
      <c r="I24" s="1"/>
      <c r="O24" s="33"/>
      <c r="P24" s="33"/>
      <c r="Q24" s="33"/>
      <c r="R24" s="33"/>
      <c r="S24" s="33"/>
      <c r="T24" s="33"/>
      <c r="U24" s="34"/>
      <c r="V24" s="34"/>
      <c r="W24" s="34"/>
      <c r="X24" s="35"/>
      <c r="Y24" s="35"/>
      <c r="Z24" s="37"/>
      <c r="AA24" s="37"/>
      <c r="AB24" s="37"/>
      <c r="AC24" s="37"/>
      <c r="AD24" s="37"/>
      <c r="AE24" s="37"/>
      <c r="AF24" s="64"/>
      <c r="AG24" s="65"/>
      <c r="AH24" s="65"/>
      <c r="AI24" s="65"/>
      <c r="AJ24" s="66"/>
      <c r="AK24" s="42"/>
      <c r="AL24" s="42"/>
      <c r="AM24" s="42"/>
      <c r="AN24" s="43"/>
      <c r="AO24" s="44"/>
      <c r="AP24" s="44"/>
      <c r="AQ24" s="44"/>
      <c r="AR24" s="45"/>
      <c r="AS24" s="45"/>
      <c r="AT24" s="45"/>
      <c r="AU24" s="61"/>
      <c r="AV24" s="47"/>
      <c r="AW24" s="47"/>
      <c r="AX24" s="47"/>
      <c r="AY24" s="48"/>
      <c r="AZ24" s="48"/>
      <c r="BA24" s="48"/>
      <c r="BB24" s="49"/>
      <c r="BC24" s="50"/>
      <c r="BD24" s="50"/>
      <c r="BE24" s="50"/>
      <c r="BF24" s="51"/>
      <c r="BG24" s="51"/>
      <c r="BH24" s="51"/>
      <c r="BI24" s="52"/>
      <c r="BJ24" s="53"/>
      <c r="BK24" s="53"/>
      <c r="BL24" s="53"/>
      <c r="BM24" s="67"/>
      <c r="BN24" s="67"/>
      <c r="BO24" s="53"/>
      <c r="BP24" s="55"/>
    </row>
    <row r="25" ht="15.75" customHeight="1">
      <c r="B25" s="1"/>
      <c r="D25" s="62"/>
      <c r="E25" s="68"/>
      <c r="F25" s="29"/>
      <c r="H25" s="63"/>
      <c r="I25" s="1"/>
      <c r="O25" s="33"/>
      <c r="P25" s="33"/>
      <c r="Q25" s="33"/>
      <c r="R25" s="33"/>
      <c r="S25" s="33"/>
      <c r="T25" s="33"/>
      <c r="U25" s="34"/>
      <c r="V25" s="34"/>
      <c r="W25" s="34"/>
      <c r="X25" s="35"/>
      <c r="Y25" s="35"/>
      <c r="Z25" s="37"/>
      <c r="AA25" s="37"/>
      <c r="AB25" s="37"/>
      <c r="AC25" s="37"/>
      <c r="AD25" s="37"/>
      <c r="AE25" s="37"/>
      <c r="AF25" s="64"/>
      <c r="AG25" s="65"/>
      <c r="AH25" s="65"/>
      <c r="AI25" s="65"/>
      <c r="AJ25" s="66"/>
      <c r="AK25" s="42"/>
      <c r="AL25" s="42"/>
      <c r="AM25" s="42"/>
      <c r="AN25" s="43"/>
      <c r="AO25" s="44"/>
      <c r="AP25" s="44"/>
      <c r="AQ25" s="44"/>
      <c r="AR25" s="45"/>
      <c r="AS25" s="45"/>
      <c r="AT25" s="45"/>
      <c r="AU25" s="61"/>
      <c r="AV25" s="47"/>
      <c r="AW25" s="47"/>
      <c r="AX25" s="47"/>
      <c r="AY25" s="48"/>
      <c r="AZ25" s="48"/>
      <c r="BA25" s="48"/>
      <c r="BB25" s="49"/>
      <c r="BC25" s="50"/>
      <c r="BD25" s="50"/>
      <c r="BE25" s="50"/>
      <c r="BF25" s="51"/>
      <c r="BG25" s="51"/>
      <c r="BH25" s="51"/>
      <c r="BI25" s="52"/>
      <c r="BJ25" s="53"/>
      <c r="BK25" s="53"/>
      <c r="BL25" s="53"/>
      <c r="BM25" s="67"/>
      <c r="BN25" s="67"/>
      <c r="BO25" s="53"/>
      <c r="BP25" s="55"/>
    </row>
    <row r="26" ht="15.75" customHeight="1">
      <c r="B26" s="1"/>
      <c r="D26" s="62"/>
      <c r="E26" s="68"/>
      <c r="F26" s="29"/>
      <c r="H26" s="63"/>
      <c r="I26" s="1"/>
      <c r="O26" s="33"/>
      <c r="P26" s="33"/>
      <c r="Q26" s="33"/>
      <c r="R26" s="33"/>
      <c r="S26" s="33"/>
      <c r="T26" s="33"/>
      <c r="U26" s="34"/>
      <c r="V26" s="34"/>
      <c r="W26" s="34"/>
      <c r="X26" s="35"/>
      <c r="Y26" s="35"/>
      <c r="Z26" s="37"/>
      <c r="AA26" s="37"/>
      <c r="AB26" s="37"/>
      <c r="AC26" s="37"/>
      <c r="AD26" s="37"/>
      <c r="AE26" s="37"/>
      <c r="AF26" s="64"/>
      <c r="AG26" s="65"/>
      <c r="AH26" s="65"/>
      <c r="AI26" s="65"/>
      <c r="AJ26" s="66"/>
      <c r="AK26" s="42"/>
      <c r="AL26" s="42"/>
      <c r="AM26" s="42"/>
      <c r="AN26" s="43"/>
      <c r="AO26" s="44"/>
      <c r="AP26" s="44"/>
      <c r="AQ26" s="44"/>
      <c r="AR26" s="45"/>
      <c r="AS26" s="45"/>
      <c r="AT26" s="45"/>
      <c r="AU26" s="61"/>
      <c r="AV26" s="47"/>
      <c r="AW26" s="47"/>
      <c r="AX26" s="47"/>
      <c r="AY26" s="48"/>
      <c r="AZ26" s="48"/>
      <c r="BA26" s="48"/>
      <c r="BB26" s="49"/>
      <c r="BC26" s="50"/>
      <c r="BD26" s="50"/>
      <c r="BE26" s="50"/>
      <c r="BF26" s="51"/>
      <c r="BG26" s="51"/>
      <c r="BH26" s="51"/>
      <c r="BI26" s="52"/>
      <c r="BJ26" s="53"/>
      <c r="BK26" s="53"/>
      <c r="BL26" s="53"/>
      <c r="BM26" s="67"/>
      <c r="BN26" s="67"/>
      <c r="BO26" s="53"/>
      <c r="BP26" s="55"/>
    </row>
    <row r="27" ht="15.75" customHeight="1">
      <c r="B27" s="1"/>
      <c r="D27" s="62"/>
      <c r="E27" s="68"/>
      <c r="F27" s="29"/>
      <c r="H27" s="63"/>
      <c r="I27" s="1"/>
      <c r="O27" s="33"/>
      <c r="P27" s="33"/>
      <c r="Q27" s="33"/>
      <c r="R27" s="33"/>
      <c r="S27" s="33"/>
      <c r="T27" s="33"/>
      <c r="U27" s="34"/>
      <c r="V27" s="34"/>
      <c r="W27" s="34"/>
      <c r="X27" s="35"/>
      <c r="Y27" s="35"/>
      <c r="Z27" s="37"/>
      <c r="AA27" s="37"/>
      <c r="AB27" s="37"/>
      <c r="AC27" s="37"/>
      <c r="AD27" s="37"/>
      <c r="AE27" s="37"/>
      <c r="AF27" s="64"/>
      <c r="AG27" s="65"/>
      <c r="AH27" s="65"/>
      <c r="AI27" s="65"/>
      <c r="AJ27" s="66"/>
      <c r="AK27" s="42"/>
      <c r="AL27" s="42"/>
      <c r="AM27" s="42"/>
      <c r="AN27" s="43"/>
      <c r="AO27" s="44"/>
      <c r="AP27" s="44"/>
      <c r="AQ27" s="44"/>
      <c r="AR27" s="45"/>
      <c r="AS27" s="45"/>
      <c r="AT27" s="45"/>
      <c r="AU27" s="61"/>
      <c r="AV27" s="47"/>
      <c r="AW27" s="47"/>
      <c r="AX27" s="47"/>
      <c r="AY27" s="48"/>
      <c r="AZ27" s="48"/>
      <c r="BA27" s="48"/>
      <c r="BB27" s="49"/>
      <c r="BC27" s="50"/>
      <c r="BD27" s="50"/>
      <c r="BE27" s="50"/>
      <c r="BF27" s="51"/>
      <c r="BG27" s="51"/>
      <c r="BH27" s="51"/>
      <c r="BI27" s="52"/>
      <c r="BJ27" s="53"/>
      <c r="BK27" s="53"/>
      <c r="BL27" s="53"/>
      <c r="BM27" s="67"/>
      <c r="BN27" s="67"/>
      <c r="BO27" s="53"/>
      <c r="BP27" s="55"/>
    </row>
    <row r="28" ht="15.75" customHeight="1">
      <c r="E28" s="68"/>
      <c r="H28" s="63"/>
    </row>
    <row r="29" ht="15.75" customHeight="1">
      <c r="E29" s="68"/>
      <c r="H29" s="63"/>
    </row>
    <row r="30" ht="15.75" customHeight="1">
      <c r="E30" s="69"/>
      <c r="H30" s="63"/>
    </row>
    <row r="31" ht="15.75" customHeight="1">
      <c r="E31" s="69"/>
      <c r="H31" s="63"/>
    </row>
    <row r="32" ht="15.75" customHeight="1">
      <c r="H32" s="63"/>
    </row>
    <row r="33" ht="15.75" customHeight="1">
      <c r="H33" s="63"/>
    </row>
    <row r="34" ht="15.75" customHeight="1">
      <c r="E34" s="69"/>
      <c r="H34" s="63"/>
    </row>
    <row r="35" ht="15.75" customHeight="1">
      <c r="E35" s="69"/>
      <c r="H35" s="63"/>
    </row>
    <row r="36" ht="15.75" customHeight="1">
      <c r="H36" s="63"/>
    </row>
    <row r="37" ht="15.75" customHeight="1">
      <c r="H37" s="63"/>
    </row>
    <row r="38" ht="15.75" customHeight="1">
      <c r="H38" s="63"/>
    </row>
    <row r="39" ht="15.75" customHeight="1">
      <c r="H39" s="63"/>
    </row>
    <row r="40" ht="15.75" customHeight="1">
      <c r="H40" s="63"/>
    </row>
    <row r="41" ht="15.75" customHeight="1">
      <c r="H41" s="63"/>
    </row>
    <row r="42" ht="15.75" customHeight="1">
      <c r="H42" s="63"/>
    </row>
    <row r="43" ht="15.75" customHeight="1">
      <c r="H43" s="63"/>
    </row>
    <row r="44" ht="15.75" customHeight="1">
      <c r="H44" s="63"/>
    </row>
    <row r="45" ht="15.75" customHeight="1">
      <c r="H45" s="63"/>
    </row>
    <row r="46" ht="15.75" customHeight="1">
      <c r="H46" s="63"/>
    </row>
    <row r="47" ht="15.75" customHeight="1">
      <c r="H47" s="63"/>
    </row>
    <row r="48" ht="15.75" customHeight="1">
      <c r="H48" s="63"/>
    </row>
    <row r="49" ht="15.75" customHeight="1">
      <c r="H49" s="63"/>
    </row>
    <row r="50" ht="15.75" customHeight="1">
      <c r="H50" s="63"/>
    </row>
    <row r="51" ht="15.75" customHeight="1">
      <c r="H51" s="63"/>
    </row>
    <row r="52" ht="15.75" customHeight="1">
      <c r="H52" s="63"/>
    </row>
    <row r="53" ht="15.75" customHeight="1">
      <c r="H53" s="63"/>
    </row>
    <row r="54" ht="15.75" customHeight="1">
      <c r="H54" s="63"/>
    </row>
    <row r="55" ht="15.75" customHeight="1">
      <c r="H55" s="63"/>
    </row>
    <row r="56" ht="15.75" customHeight="1">
      <c r="H56" s="63"/>
    </row>
    <row r="57" ht="15.75" customHeight="1">
      <c r="H57" s="63"/>
    </row>
    <row r="58" ht="15.75" customHeight="1">
      <c r="H58" s="63"/>
    </row>
    <row r="59" ht="15.75" customHeight="1">
      <c r="H59" s="63"/>
    </row>
    <row r="60" ht="15.75" customHeight="1">
      <c r="H60" s="63"/>
    </row>
    <row r="61" ht="15.75" customHeight="1">
      <c r="H61" s="63"/>
    </row>
    <row r="62" ht="15.75" customHeight="1">
      <c r="H62" s="63"/>
    </row>
    <row r="63" ht="15.75" customHeight="1">
      <c r="H63" s="63"/>
    </row>
    <row r="64" ht="15.75" customHeight="1">
      <c r="H64" s="63"/>
    </row>
    <row r="65" ht="15.75" customHeight="1">
      <c r="H65" s="63"/>
    </row>
    <row r="66" ht="15.75" customHeight="1">
      <c r="H66" s="63"/>
    </row>
    <row r="67" ht="15.75" customHeight="1">
      <c r="H67" s="63"/>
    </row>
    <row r="68" ht="15.75" customHeight="1">
      <c r="H68" s="63"/>
    </row>
    <row r="69" ht="15.75" customHeight="1">
      <c r="H69" s="63"/>
    </row>
    <row r="70" ht="15.75" customHeight="1">
      <c r="H70" s="63"/>
    </row>
    <row r="71" ht="15.75" customHeight="1">
      <c r="H71" s="63"/>
    </row>
    <row r="72" ht="15.75" customHeight="1">
      <c r="H72" s="63"/>
    </row>
    <row r="73" ht="15.75" customHeight="1">
      <c r="H73" s="63"/>
    </row>
    <row r="74" ht="15.75" customHeight="1">
      <c r="H74" s="63"/>
    </row>
    <row r="75" ht="15.75" customHeight="1">
      <c r="H75" s="63"/>
    </row>
    <row r="76" ht="15.75" customHeight="1">
      <c r="H76" s="63"/>
    </row>
    <row r="77" ht="15.75" customHeight="1">
      <c r="H77" s="63"/>
    </row>
    <row r="78" ht="15.75" customHeight="1">
      <c r="H78" s="63"/>
    </row>
    <row r="79" ht="15.75" customHeight="1">
      <c r="H79" s="63"/>
    </row>
    <row r="80" ht="15.75" customHeight="1">
      <c r="H80" s="63"/>
    </row>
    <row r="81" ht="15.75" customHeight="1">
      <c r="H81" s="63"/>
    </row>
    <row r="82" ht="15.75" customHeight="1">
      <c r="H82" s="63"/>
    </row>
    <row r="83" ht="15.75" customHeight="1">
      <c r="H83" s="63"/>
    </row>
    <row r="84" ht="15.75" customHeight="1">
      <c r="H84" s="63"/>
    </row>
    <row r="85" ht="15.75" customHeight="1">
      <c r="H85" s="63"/>
    </row>
    <row r="86" ht="15.75" customHeight="1">
      <c r="H86" s="63"/>
    </row>
    <row r="87" ht="15.75" customHeight="1">
      <c r="H87" s="63"/>
    </row>
    <row r="88" ht="15.75" customHeight="1">
      <c r="H88" s="63"/>
    </row>
    <row r="89" ht="15.75" customHeight="1">
      <c r="H89" s="63"/>
    </row>
    <row r="90" ht="15.75" customHeight="1">
      <c r="H90" s="63"/>
    </row>
    <row r="91" ht="15.75" customHeight="1">
      <c r="H91" s="63"/>
    </row>
    <row r="92" ht="15.75" customHeight="1">
      <c r="H92" s="63"/>
    </row>
    <row r="93" ht="15.75" customHeight="1">
      <c r="H93" s="63"/>
    </row>
    <row r="94" ht="15.75" customHeight="1">
      <c r="H94" s="63"/>
    </row>
    <row r="95" ht="15.75" customHeight="1">
      <c r="H95" s="63"/>
    </row>
    <row r="96" ht="15.75" customHeight="1">
      <c r="H96" s="63"/>
    </row>
    <row r="97" ht="15.75" customHeight="1">
      <c r="H97" s="63"/>
    </row>
    <row r="98" ht="15.75" customHeight="1">
      <c r="H98" s="63"/>
    </row>
    <row r="99" ht="15.75" customHeight="1">
      <c r="H99" s="63"/>
    </row>
    <row r="100" ht="15.75" customHeight="1">
      <c r="H100" s="63"/>
    </row>
    <row r="101" ht="15.75" customHeight="1">
      <c r="H101" s="63"/>
    </row>
    <row r="102" ht="15.75" customHeight="1">
      <c r="H102" s="63"/>
    </row>
    <row r="103" ht="15.75" customHeight="1">
      <c r="H103" s="63"/>
    </row>
    <row r="104" ht="15.75" customHeight="1">
      <c r="H104" s="63"/>
    </row>
    <row r="105" ht="15.75" customHeight="1">
      <c r="H105" s="63"/>
    </row>
    <row r="106" ht="15.75" customHeight="1">
      <c r="H106" s="63"/>
    </row>
    <row r="107" ht="15.75" customHeight="1">
      <c r="H107" s="63"/>
    </row>
    <row r="108" ht="15.75" customHeight="1">
      <c r="H108" s="63"/>
    </row>
    <row r="109" ht="15.75" customHeight="1">
      <c r="H109" s="63"/>
    </row>
    <row r="110" ht="15.75" customHeight="1">
      <c r="H110" s="63"/>
    </row>
    <row r="111" ht="15.75" customHeight="1">
      <c r="H111" s="63"/>
    </row>
    <row r="112" ht="15.75" customHeight="1">
      <c r="H112" s="63"/>
    </row>
    <row r="113" ht="15.75" customHeight="1">
      <c r="H113" s="63"/>
    </row>
    <row r="114" ht="15.75" customHeight="1">
      <c r="H114" s="63"/>
    </row>
    <row r="115" ht="15.75" customHeight="1">
      <c r="H115" s="63"/>
    </row>
    <row r="116" ht="15.75" customHeight="1">
      <c r="H116" s="63"/>
    </row>
    <row r="117" ht="15.75" customHeight="1">
      <c r="H117" s="63"/>
    </row>
    <row r="118" ht="15.75" customHeight="1">
      <c r="H118" s="63"/>
    </row>
    <row r="119" ht="15.75" customHeight="1">
      <c r="H119" s="63"/>
    </row>
    <row r="120" ht="15.75" customHeight="1">
      <c r="H120" s="63"/>
    </row>
    <row r="121" ht="15.75" customHeight="1">
      <c r="H121" s="63"/>
    </row>
    <row r="122" ht="15.75" customHeight="1">
      <c r="H122" s="63"/>
    </row>
    <row r="123" ht="15.75" customHeight="1">
      <c r="H123" s="63"/>
    </row>
    <row r="124" ht="15.75" customHeight="1">
      <c r="H124" s="63"/>
    </row>
    <row r="125" ht="15.75" customHeight="1">
      <c r="H125" s="63"/>
    </row>
    <row r="126" ht="15.75" customHeight="1">
      <c r="H126" s="63"/>
    </row>
    <row r="127" ht="15.75" customHeight="1">
      <c r="H127" s="63"/>
    </row>
    <row r="128" ht="15.75" customHeight="1">
      <c r="H128" s="63"/>
    </row>
    <row r="129" ht="15.75" customHeight="1">
      <c r="H129" s="63"/>
    </row>
    <row r="130" ht="15.75" customHeight="1">
      <c r="H130" s="63"/>
    </row>
    <row r="131" ht="15.75" customHeight="1">
      <c r="H131" s="63"/>
    </row>
    <row r="132" ht="15.75" customHeight="1">
      <c r="H132" s="63"/>
    </row>
    <row r="133" ht="15.75" customHeight="1">
      <c r="H133" s="63"/>
    </row>
    <row r="134" ht="15.75" customHeight="1">
      <c r="H134" s="63"/>
    </row>
    <row r="135" ht="15.75" customHeight="1">
      <c r="H135" s="63"/>
    </row>
    <row r="136" ht="15.75" customHeight="1">
      <c r="H136" s="63"/>
    </row>
    <row r="137" ht="15.75" customHeight="1">
      <c r="H137" s="63"/>
    </row>
    <row r="138" ht="15.75" customHeight="1">
      <c r="H138" s="63"/>
    </row>
    <row r="139" ht="15.75" customHeight="1">
      <c r="H139" s="63"/>
    </row>
    <row r="140" ht="15.75" customHeight="1">
      <c r="H140" s="63"/>
    </row>
    <row r="141" ht="15.75" customHeight="1">
      <c r="H141" s="63"/>
    </row>
    <row r="142" ht="15.75" customHeight="1">
      <c r="H142" s="63"/>
    </row>
    <row r="143" ht="15.75" customHeight="1">
      <c r="H143" s="63"/>
    </row>
    <row r="144" ht="15.75" customHeight="1">
      <c r="H144" s="63"/>
    </row>
    <row r="145" ht="15.75" customHeight="1">
      <c r="H145" s="63"/>
    </row>
    <row r="146" ht="15.75" customHeight="1">
      <c r="H146" s="63"/>
    </row>
    <row r="147" ht="15.75" customHeight="1">
      <c r="H147" s="63"/>
    </row>
    <row r="148" ht="15.75" customHeight="1">
      <c r="H148" s="63"/>
    </row>
    <row r="149" ht="15.75" customHeight="1">
      <c r="H149" s="63"/>
    </row>
    <row r="150" ht="15.75" customHeight="1">
      <c r="H150" s="63"/>
    </row>
    <row r="151" ht="15.75" customHeight="1">
      <c r="H151" s="63"/>
    </row>
    <row r="152" ht="15.75" customHeight="1">
      <c r="H152" s="63"/>
    </row>
    <row r="153" ht="15.75" customHeight="1">
      <c r="H153" s="63"/>
    </row>
    <row r="154" ht="15.75" customHeight="1">
      <c r="H154" s="63"/>
    </row>
    <row r="155" ht="15.75" customHeight="1">
      <c r="H155" s="63"/>
    </row>
    <row r="156" ht="15.75" customHeight="1">
      <c r="H156" s="63"/>
    </row>
    <row r="157" ht="15.75" customHeight="1">
      <c r="H157" s="63"/>
    </row>
    <row r="158" ht="15.75" customHeight="1">
      <c r="H158" s="63"/>
    </row>
    <row r="159" ht="15.75" customHeight="1">
      <c r="H159" s="63"/>
    </row>
    <row r="160" ht="15.75" customHeight="1">
      <c r="H160" s="63"/>
    </row>
    <row r="161" ht="15.75" customHeight="1">
      <c r="H161" s="63"/>
    </row>
    <row r="162" ht="15.75" customHeight="1">
      <c r="H162" s="63"/>
    </row>
    <row r="163" ht="15.75" customHeight="1">
      <c r="H163" s="63"/>
    </row>
    <row r="164" ht="15.75" customHeight="1">
      <c r="H164" s="63"/>
    </row>
    <row r="165" ht="15.75" customHeight="1">
      <c r="H165" s="63"/>
    </row>
    <row r="166" ht="15.75" customHeight="1">
      <c r="H166" s="63"/>
    </row>
    <row r="167" ht="15.75" customHeight="1">
      <c r="H167" s="63"/>
    </row>
    <row r="168" ht="15.75" customHeight="1">
      <c r="H168" s="63"/>
    </row>
    <row r="169" ht="15.75" customHeight="1">
      <c r="H169" s="63"/>
    </row>
    <row r="170" ht="15.75" customHeight="1">
      <c r="H170" s="63"/>
    </row>
    <row r="171" ht="15.75" customHeight="1">
      <c r="H171" s="63"/>
    </row>
    <row r="172" ht="15.75" customHeight="1">
      <c r="H172" s="63"/>
    </row>
    <row r="173" ht="15.75" customHeight="1">
      <c r="H173" s="63"/>
    </row>
    <row r="174" ht="15.75" customHeight="1">
      <c r="H174" s="63"/>
    </row>
    <row r="175" ht="15.75" customHeight="1">
      <c r="H175" s="63"/>
    </row>
    <row r="176" ht="15.75" customHeight="1">
      <c r="H176" s="63"/>
    </row>
    <row r="177" ht="15.75" customHeight="1">
      <c r="H177" s="63"/>
    </row>
    <row r="178" ht="15.75" customHeight="1">
      <c r="H178" s="63"/>
    </row>
    <row r="179" ht="15.75" customHeight="1">
      <c r="H179" s="63"/>
    </row>
    <row r="180" ht="15.75" customHeight="1">
      <c r="H180" s="63"/>
    </row>
    <row r="181" ht="15.75" customHeight="1">
      <c r="H181" s="63"/>
    </row>
    <row r="182" ht="15.75" customHeight="1">
      <c r="H182" s="63"/>
    </row>
    <row r="183" ht="15.75" customHeight="1">
      <c r="H183" s="63"/>
    </row>
    <row r="184" ht="15.75" customHeight="1">
      <c r="H184" s="63"/>
    </row>
    <row r="185" ht="15.75" customHeight="1">
      <c r="H185" s="63"/>
    </row>
    <row r="186" ht="15.75" customHeight="1">
      <c r="H186" s="63"/>
    </row>
    <row r="187" ht="15.75" customHeight="1">
      <c r="H187" s="63"/>
    </row>
    <row r="188" ht="15.75" customHeight="1">
      <c r="H188" s="63"/>
    </row>
    <row r="189" ht="15.75" customHeight="1">
      <c r="H189" s="63"/>
    </row>
    <row r="190" ht="15.75" customHeight="1">
      <c r="H190" s="63"/>
    </row>
    <row r="191" ht="15.75" customHeight="1">
      <c r="H191" s="63"/>
    </row>
    <row r="192" ht="15.75" customHeight="1">
      <c r="H192" s="63"/>
    </row>
    <row r="193" ht="15.75" customHeight="1">
      <c r="H193" s="63"/>
    </row>
    <row r="194" ht="15.75" customHeight="1">
      <c r="H194" s="63"/>
    </row>
    <row r="195" ht="15.75" customHeight="1">
      <c r="H195" s="63"/>
    </row>
    <row r="196" ht="15.75" customHeight="1">
      <c r="H196" s="63"/>
    </row>
    <row r="197" ht="15.75" customHeight="1">
      <c r="H197" s="63"/>
    </row>
    <row r="198" ht="15.75" customHeight="1">
      <c r="H198" s="63"/>
    </row>
    <row r="199" ht="15.75" customHeight="1">
      <c r="H199" s="63"/>
    </row>
    <row r="200" ht="15.75" customHeight="1">
      <c r="H200" s="63"/>
    </row>
    <row r="201" ht="15.75" customHeight="1">
      <c r="H201" s="63"/>
    </row>
    <row r="202" ht="15.75" customHeight="1">
      <c r="H202" s="63"/>
    </row>
    <row r="203" ht="15.75" customHeight="1">
      <c r="H203" s="63"/>
    </row>
    <row r="204" ht="15.75" customHeight="1">
      <c r="H204" s="63"/>
    </row>
    <row r="205" ht="15.75" customHeight="1">
      <c r="H205" s="63"/>
    </row>
    <row r="206" ht="15.75" customHeight="1">
      <c r="H206" s="63"/>
    </row>
    <row r="207" ht="15.75" customHeight="1">
      <c r="H207" s="63"/>
    </row>
    <row r="208" ht="15.75" customHeight="1">
      <c r="H208" s="63"/>
    </row>
    <row r="209" ht="15.75" customHeight="1">
      <c r="H209" s="63"/>
    </row>
    <row r="210" ht="15.75" customHeight="1">
      <c r="H210" s="63"/>
    </row>
    <row r="211" ht="15.75" customHeight="1">
      <c r="H211" s="63"/>
    </row>
    <row r="212" ht="15.75" customHeight="1">
      <c r="H212" s="63"/>
    </row>
    <row r="213" ht="15.75" customHeight="1">
      <c r="H213" s="63"/>
    </row>
    <row r="214" ht="15.75" customHeight="1">
      <c r="H214" s="63"/>
    </row>
    <row r="215" ht="15.75" customHeight="1">
      <c r="H215" s="63"/>
    </row>
    <row r="216" ht="15.75" customHeight="1">
      <c r="H216" s="63"/>
    </row>
    <row r="217" ht="15.75" customHeight="1">
      <c r="H217" s="63"/>
    </row>
    <row r="218" ht="15.75" customHeight="1">
      <c r="H218" s="63"/>
    </row>
    <row r="219" ht="15.75" customHeight="1">
      <c r="H219" s="63"/>
    </row>
    <row r="220" ht="15.75" customHeight="1">
      <c r="H220" s="63"/>
    </row>
    <row r="221" ht="15.75" customHeight="1">
      <c r="H221" s="63"/>
    </row>
    <row r="222" ht="15.75" customHeight="1">
      <c r="H222" s="63"/>
    </row>
    <row r="223" ht="15.75" customHeight="1">
      <c r="H223" s="63"/>
    </row>
    <row r="224" ht="15.75" customHeight="1">
      <c r="H224" s="63"/>
    </row>
    <row r="225" ht="15.75" customHeight="1">
      <c r="H225" s="63"/>
    </row>
    <row r="226" ht="15.75" customHeight="1">
      <c r="H226" s="63"/>
    </row>
    <row r="227" ht="15.75" customHeight="1">
      <c r="H227" s="63"/>
    </row>
    <row r="228" ht="15.75" customHeight="1">
      <c r="H228" s="63"/>
    </row>
    <row r="229" ht="15.75" customHeight="1">
      <c r="H229" s="63"/>
    </row>
    <row r="230" ht="15.75" customHeight="1">
      <c r="H230" s="63"/>
    </row>
    <row r="231" ht="15.75" customHeight="1">
      <c r="H231" s="63"/>
    </row>
    <row r="232" ht="15.75" customHeight="1">
      <c r="H232" s="63"/>
    </row>
    <row r="233" ht="15.75" customHeight="1">
      <c r="H233" s="63"/>
    </row>
    <row r="234" ht="15.75" customHeight="1">
      <c r="H234" s="63"/>
    </row>
    <row r="235" ht="15.75" customHeight="1">
      <c r="H235" s="63"/>
    </row>
    <row r="236" ht="15.75" customHeight="1">
      <c r="H236" s="63"/>
    </row>
    <row r="237" ht="15.75" customHeight="1">
      <c r="H237" s="63"/>
    </row>
    <row r="238" ht="15.75" customHeight="1">
      <c r="H238" s="63"/>
    </row>
    <row r="239" ht="15.75" customHeight="1">
      <c r="H239" s="63"/>
    </row>
    <row r="240" ht="15.75" customHeight="1">
      <c r="H240" s="63"/>
    </row>
    <row r="241" ht="15.75" customHeight="1">
      <c r="H241" s="63"/>
    </row>
    <row r="242" ht="15.75" customHeight="1">
      <c r="H242" s="63"/>
    </row>
    <row r="243" ht="15.75" customHeight="1">
      <c r="H243" s="63"/>
    </row>
    <row r="244" ht="15.75" customHeight="1">
      <c r="H244" s="63"/>
    </row>
    <row r="245" ht="15.75" customHeight="1">
      <c r="H245" s="63"/>
    </row>
    <row r="246" ht="15.75" customHeight="1">
      <c r="H246" s="63"/>
    </row>
    <row r="247" ht="15.75" customHeight="1">
      <c r="H247" s="63"/>
    </row>
    <row r="248" ht="15.75" customHeight="1">
      <c r="H248" s="63"/>
    </row>
    <row r="249" ht="15.75" customHeight="1">
      <c r="H249" s="63"/>
    </row>
    <row r="250" ht="15.75" customHeight="1">
      <c r="H250" s="63"/>
    </row>
    <row r="251" ht="15.75" customHeight="1">
      <c r="H251" s="63"/>
    </row>
    <row r="252" ht="15.75" customHeight="1">
      <c r="H252" s="63"/>
    </row>
    <row r="253" ht="15.75" customHeight="1">
      <c r="H253" s="63"/>
    </row>
    <row r="254" ht="15.75" customHeight="1">
      <c r="H254" s="63"/>
    </row>
    <row r="255" ht="15.75" customHeight="1">
      <c r="H255" s="63"/>
    </row>
    <row r="256" ht="15.75" customHeight="1">
      <c r="H256" s="63"/>
    </row>
    <row r="257" ht="15.75" customHeight="1">
      <c r="H257" s="63"/>
    </row>
    <row r="258" ht="15.75" customHeight="1">
      <c r="H258" s="63"/>
    </row>
    <row r="259" ht="15.75" customHeight="1">
      <c r="H259" s="63"/>
    </row>
    <row r="260" ht="15.75" customHeight="1">
      <c r="H260" s="63"/>
    </row>
    <row r="261" ht="15.75" customHeight="1">
      <c r="H261" s="63"/>
    </row>
    <row r="262" ht="15.75" customHeight="1">
      <c r="H262" s="63"/>
    </row>
    <row r="263" ht="15.75" customHeight="1">
      <c r="H263" s="63"/>
    </row>
    <row r="264" ht="15.75" customHeight="1">
      <c r="H264" s="63"/>
    </row>
    <row r="265" ht="15.75" customHeight="1">
      <c r="H265" s="63"/>
    </row>
    <row r="266" ht="15.75" customHeight="1">
      <c r="H266" s="63"/>
    </row>
    <row r="267" ht="15.75" customHeight="1">
      <c r="H267" s="63"/>
    </row>
    <row r="268" ht="15.75" customHeight="1">
      <c r="H268" s="63"/>
    </row>
    <row r="269" ht="15.75" customHeight="1">
      <c r="H269" s="63"/>
    </row>
    <row r="270" ht="15.75" customHeight="1">
      <c r="H270" s="63"/>
    </row>
    <row r="271" ht="15.75" customHeight="1">
      <c r="H271" s="63"/>
    </row>
    <row r="272" ht="15.75" customHeight="1">
      <c r="H272" s="63"/>
    </row>
    <row r="273" ht="15.75" customHeight="1">
      <c r="H273" s="63"/>
    </row>
    <row r="274" ht="15.75" customHeight="1">
      <c r="H274" s="63"/>
    </row>
    <row r="275" ht="15.75" customHeight="1">
      <c r="H275" s="63"/>
    </row>
    <row r="276" ht="15.75" customHeight="1">
      <c r="H276" s="63"/>
    </row>
    <row r="277" ht="15.75" customHeight="1">
      <c r="H277" s="63"/>
    </row>
    <row r="278" ht="15.75" customHeight="1">
      <c r="H278" s="63"/>
    </row>
    <row r="279" ht="15.75" customHeight="1">
      <c r="H279" s="63"/>
    </row>
    <row r="280" ht="15.75" customHeight="1">
      <c r="H280" s="63"/>
    </row>
    <row r="281" ht="15.75" customHeight="1">
      <c r="H281" s="63"/>
    </row>
    <row r="282" ht="15.75" customHeight="1">
      <c r="H282" s="63"/>
    </row>
    <row r="283" ht="15.75" customHeight="1">
      <c r="H283" s="63"/>
    </row>
    <row r="284" ht="15.75" customHeight="1">
      <c r="H284" s="63"/>
    </row>
    <row r="285" ht="15.75" customHeight="1">
      <c r="H285" s="63"/>
    </row>
    <row r="286" ht="15.75" customHeight="1">
      <c r="H286" s="63"/>
    </row>
    <row r="287" ht="15.75" customHeight="1">
      <c r="H287" s="63"/>
    </row>
    <row r="288" ht="15.75" customHeight="1">
      <c r="H288" s="63"/>
    </row>
    <row r="289" ht="15.75" customHeight="1">
      <c r="H289" s="63"/>
    </row>
    <row r="290" ht="15.75" customHeight="1">
      <c r="H290" s="63"/>
    </row>
    <row r="291" ht="15.75" customHeight="1">
      <c r="H291" s="63"/>
    </row>
    <row r="292" ht="15.75" customHeight="1">
      <c r="H292" s="63"/>
    </row>
    <row r="293" ht="15.75" customHeight="1">
      <c r="H293" s="63"/>
    </row>
    <row r="294" ht="15.75" customHeight="1">
      <c r="H294" s="63"/>
    </row>
    <row r="295" ht="15.75" customHeight="1">
      <c r="H295" s="63"/>
    </row>
    <row r="296" ht="15.75" customHeight="1">
      <c r="H296" s="63"/>
    </row>
    <row r="297" ht="15.75" customHeight="1">
      <c r="H297" s="63"/>
    </row>
    <row r="298" ht="15.75" customHeight="1">
      <c r="H298" s="63"/>
    </row>
    <row r="299" ht="15.75" customHeight="1">
      <c r="H299" s="63"/>
    </row>
    <row r="300" ht="15.75" customHeight="1">
      <c r="H300" s="63"/>
    </row>
    <row r="301" ht="15.75" customHeight="1">
      <c r="H301" s="63"/>
    </row>
    <row r="302" ht="15.75" customHeight="1">
      <c r="H302" s="63"/>
    </row>
    <row r="303" ht="15.75" customHeight="1">
      <c r="H303" s="63"/>
    </row>
    <row r="304" ht="15.75" customHeight="1">
      <c r="H304" s="63"/>
    </row>
    <row r="305" ht="15.75" customHeight="1">
      <c r="H305" s="63"/>
    </row>
    <row r="306" ht="15.75" customHeight="1">
      <c r="H306" s="63"/>
    </row>
    <row r="307" ht="15.75" customHeight="1">
      <c r="H307" s="63"/>
    </row>
    <row r="308" ht="15.75" customHeight="1">
      <c r="H308" s="63"/>
    </row>
    <row r="309" ht="15.75" customHeight="1">
      <c r="H309" s="63"/>
    </row>
    <row r="310" ht="15.75" customHeight="1">
      <c r="H310" s="63"/>
    </row>
    <row r="311" ht="15.75" customHeight="1">
      <c r="H311" s="63"/>
    </row>
    <row r="312" ht="15.75" customHeight="1">
      <c r="H312" s="63"/>
    </row>
    <row r="313" ht="15.75" customHeight="1">
      <c r="H313" s="63"/>
    </row>
    <row r="314" ht="15.75" customHeight="1">
      <c r="H314" s="63"/>
    </row>
    <row r="315" ht="15.75" customHeight="1">
      <c r="H315" s="63"/>
    </row>
    <row r="316" ht="15.75" customHeight="1">
      <c r="H316" s="63"/>
    </row>
    <row r="317" ht="15.75" customHeight="1">
      <c r="H317" s="63"/>
    </row>
    <row r="318" ht="15.75" customHeight="1">
      <c r="H318" s="63"/>
    </row>
    <row r="319" ht="15.75" customHeight="1">
      <c r="H319" s="63"/>
    </row>
    <row r="320" ht="15.75" customHeight="1">
      <c r="H320" s="63"/>
    </row>
    <row r="321" ht="15.75" customHeight="1">
      <c r="H321" s="63"/>
    </row>
    <row r="322" ht="15.75" customHeight="1">
      <c r="H322" s="63"/>
    </row>
    <row r="323" ht="15.75" customHeight="1">
      <c r="H323" s="63"/>
    </row>
    <row r="324" ht="15.75" customHeight="1">
      <c r="H324" s="63"/>
    </row>
    <row r="325" ht="15.75" customHeight="1">
      <c r="H325" s="63"/>
    </row>
    <row r="326" ht="15.75" customHeight="1">
      <c r="H326" s="63"/>
    </row>
    <row r="327" ht="15.75" customHeight="1">
      <c r="H327" s="63"/>
    </row>
    <row r="328" ht="15.75" customHeight="1">
      <c r="H328" s="63"/>
    </row>
    <row r="329" ht="15.75" customHeight="1">
      <c r="H329" s="63"/>
    </row>
    <row r="330" ht="15.75" customHeight="1">
      <c r="H330" s="63"/>
    </row>
    <row r="331" ht="15.75" customHeight="1">
      <c r="H331" s="63"/>
    </row>
    <row r="332" ht="15.75" customHeight="1">
      <c r="H332" s="63"/>
    </row>
    <row r="333" ht="15.75" customHeight="1">
      <c r="H333" s="63"/>
    </row>
    <row r="334" ht="15.75" customHeight="1">
      <c r="H334" s="63"/>
    </row>
    <row r="335" ht="15.75" customHeight="1">
      <c r="H335" s="63"/>
    </row>
    <row r="336" ht="15.75" customHeight="1">
      <c r="H336" s="63"/>
    </row>
    <row r="337" ht="15.75" customHeight="1">
      <c r="H337" s="63"/>
    </row>
    <row r="338" ht="15.75" customHeight="1">
      <c r="H338" s="63"/>
    </row>
    <row r="339" ht="15.75" customHeight="1">
      <c r="H339" s="63"/>
    </row>
    <row r="340" ht="15.75" customHeight="1">
      <c r="H340" s="63"/>
    </row>
    <row r="341" ht="15.75" customHeight="1">
      <c r="H341" s="63"/>
    </row>
    <row r="342" ht="15.75" customHeight="1">
      <c r="H342" s="63"/>
    </row>
    <row r="343" ht="15.75" customHeight="1">
      <c r="H343" s="63"/>
    </row>
    <row r="344" ht="15.75" customHeight="1">
      <c r="H344" s="63"/>
    </row>
    <row r="345" ht="15.75" customHeight="1">
      <c r="H345" s="63"/>
    </row>
    <row r="346" ht="15.75" customHeight="1">
      <c r="H346" s="63"/>
    </row>
    <row r="347" ht="15.75" customHeight="1">
      <c r="H347" s="63"/>
    </row>
    <row r="348" ht="15.75" customHeight="1">
      <c r="H348" s="63"/>
    </row>
    <row r="349" ht="15.75" customHeight="1">
      <c r="H349" s="63"/>
    </row>
    <row r="350" ht="15.75" customHeight="1">
      <c r="H350" s="63"/>
    </row>
    <row r="351" ht="15.75" customHeight="1">
      <c r="H351" s="63"/>
    </row>
    <row r="352" ht="15.75" customHeight="1">
      <c r="H352" s="63"/>
    </row>
    <row r="353" ht="15.75" customHeight="1">
      <c r="H353" s="63"/>
    </row>
    <row r="354" ht="15.75" customHeight="1">
      <c r="H354" s="63"/>
    </row>
    <row r="355" ht="15.75" customHeight="1">
      <c r="H355" s="63"/>
    </row>
    <row r="356" ht="15.75" customHeight="1">
      <c r="H356" s="63"/>
    </row>
    <row r="357" ht="15.75" customHeight="1">
      <c r="H357" s="63"/>
    </row>
    <row r="358" ht="15.75" customHeight="1">
      <c r="H358" s="63"/>
    </row>
    <row r="359" ht="15.75" customHeight="1">
      <c r="H359" s="63"/>
    </row>
    <row r="360" ht="15.75" customHeight="1">
      <c r="H360" s="63"/>
    </row>
    <row r="361" ht="15.75" customHeight="1">
      <c r="H361" s="63"/>
    </row>
    <row r="362" ht="15.75" customHeight="1">
      <c r="H362" s="63"/>
    </row>
    <row r="363" ht="15.75" customHeight="1">
      <c r="H363" s="63"/>
    </row>
    <row r="364" ht="15.75" customHeight="1">
      <c r="H364" s="63"/>
    </row>
    <row r="365" ht="15.75" customHeight="1">
      <c r="H365" s="63"/>
    </row>
    <row r="366" ht="15.75" customHeight="1">
      <c r="H366" s="63"/>
    </row>
    <row r="367" ht="15.75" customHeight="1">
      <c r="H367" s="63"/>
    </row>
    <row r="368" ht="15.75" customHeight="1">
      <c r="H368" s="63"/>
    </row>
    <row r="369" ht="15.75" customHeight="1">
      <c r="H369" s="63"/>
    </row>
    <row r="370" ht="15.75" customHeight="1">
      <c r="H370" s="63"/>
    </row>
    <row r="371" ht="15.75" customHeight="1">
      <c r="H371" s="63"/>
    </row>
    <row r="372" ht="15.75" customHeight="1">
      <c r="H372" s="63"/>
    </row>
    <row r="373" ht="15.75" customHeight="1">
      <c r="H373" s="63"/>
    </row>
    <row r="374" ht="15.75" customHeight="1">
      <c r="H374" s="63"/>
    </row>
    <row r="375" ht="15.75" customHeight="1">
      <c r="H375" s="63"/>
    </row>
    <row r="376" ht="15.75" customHeight="1">
      <c r="H376" s="63"/>
    </row>
    <row r="377" ht="15.75" customHeight="1">
      <c r="H377" s="63"/>
    </row>
    <row r="378" ht="15.75" customHeight="1">
      <c r="H378" s="63"/>
    </row>
    <row r="379" ht="15.75" customHeight="1">
      <c r="H379" s="63"/>
    </row>
    <row r="380" ht="15.75" customHeight="1">
      <c r="H380" s="63"/>
    </row>
    <row r="381" ht="15.75" customHeight="1">
      <c r="H381" s="63"/>
    </row>
    <row r="382" ht="15.75" customHeight="1">
      <c r="H382" s="63"/>
    </row>
    <row r="383" ht="15.75" customHeight="1">
      <c r="H383" s="63"/>
    </row>
    <row r="384" ht="15.75" customHeight="1">
      <c r="H384" s="63"/>
    </row>
    <row r="385" ht="15.75" customHeight="1">
      <c r="H385" s="63"/>
    </row>
    <row r="386" ht="15.75" customHeight="1">
      <c r="H386" s="63"/>
    </row>
    <row r="387" ht="15.75" customHeight="1">
      <c r="H387" s="63"/>
    </row>
    <row r="388" ht="15.75" customHeight="1">
      <c r="H388" s="63"/>
    </row>
    <row r="389" ht="15.75" customHeight="1">
      <c r="H389" s="63"/>
    </row>
    <row r="390" ht="15.75" customHeight="1">
      <c r="H390" s="63"/>
    </row>
    <row r="391" ht="15.75" customHeight="1">
      <c r="H391" s="63"/>
    </row>
    <row r="392" ht="15.75" customHeight="1">
      <c r="H392" s="63"/>
    </row>
    <row r="393" ht="15.75" customHeight="1">
      <c r="H393" s="63"/>
    </row>
    <row r="394" ht="15.75" customHeight="1">
      <c r="H394" s="63"/>
    </row>
    <row r="395" ht="15.75" customHeight="1">
      <c r="H395" s="63"/>
    </row>
    <row r="396" ht="15.75" customHeight="1">
      <c r="H396" s="63"/>
    </row>
    <row r="397" ht="15.75" customHeight="1">
      <c r="H397" s="63"/>
    </row>
    <row r="398" ht="15.75" customHeight="1">
      <c r="H398" s="63"/>
    </row>
    <row r="399" ht="15.75" customHeight="1">
      <c r="H399" s="63"/>
    </row>
    <row r="400" ht="15.75" customHeight="1">
      <c r="H400" s="63"/>
    </row>
    <row r="401" ht="15.75" customHeight="1">
      <c r="H401" s="63"/>
    </row>
    <row r="402" ht="15.75" customHeight="1">
      <c r="H402" s="63"/>
    </row>
    <row r="403" ht="15.75" customHeight="1">
      <c r="H403" s="63"/>
    </row>
    <row r="404" ht="15.75" customHeight="1">
      <c r="H404" s="63"/>
    </row>
    <row r="405" ht="15.75" customHeight="1">
      <c r="H405" s="63"/>
    </row>
    <row r="406" ht="15.75" customHeight="1">
      <c r="H406" s="63"/>
    </row>
    <row r="407" ht="15.75" customHeight="1">
      <c r="H407" s="63"/>
    </row>
    <row r="408" ht="15.75" customHeight="1">
      <c r="H408" s="63"/>
    </row>
    <row r="409" ht="15.75" customHeight="1">
      <c r="H409" s="63"/>
    </row>
    <row r="410" ht="15.75" customHeight="1">
      <c r="H410" s="63"/>
    </row>
    <row r="411" ht="15.75" customHeight="1">
      <c r="H411" s="63"/>
    </row>
    <row r="412" ht="15.75" customHeight="1">
      <c r="H412" s="63"/>
    </row>
    <row r="413" ht="15.75" customHeight="1">
      <c r="H413" s="63"/>
    </row>
    <row r="414" ht="15.75" customHeight="1">
      <c r="H414" s="63"/>
    </row>
    <row r="415" ht="15.75" customHeight="1">
      <c r="H415" s="63"/>
    </row>
    <row r="416" ht="15.75" customHeight="1">
      <c r="H416" s="63"/>
    </row>
    <row r="417" ht="15.75" customHeight="1">
      <c r="H417" s="63"/>
    </row>
    <row r="418" ht="15.75" customHeight="1">
      <c r="H418" s="63"/>
    </row>
    <row r="419" ht="15.75" customHeight="1">
      <c r="H419" s="63"/>
    </row>
    <row r="420" ht="15.75" customHeight="1">
      <c r="H420" s="63"/>
    </row>
    <row r="421" ht="15.75" customHeight="1">
      <c r="H421" s="63"/>
    </row>
    <row r="422" ht="15.75" customHeight="1">
      <c r="H422" s="63"/>
    </row>
    <row r="423" ht="15.75" customHeight="1">
      <c r="H423" s="63"/>
    </row>
    <row r="424" ht="15.75" customHeight="1">
      <c r="H424" s="63"/>
    </row>
    <row r="425" ht="15.75" customHeight="1">
      <c r="H425" s="63"/>
    </row>
    <row r="426" ht="15.75" customHeight="1">
      <c r="H426" s="63"/>
    </row>
    <row r="427" ht="15.75" customHeight="1">
      <c r="H427" s="63"/>
    </row>
    <row r="428" ht="15.75" customHeight="1">
      <c r="H428" s="63"/>
    </row>
    <row r="429" ht="15.75" customHeight="1">
      <c r="H429" s="63"/>
    </row>
    <row r="430" ht="15.75" customHeight="1">
      <c r="H430" s="63"/>
    </row>
    <row r="431" ht="15.75" customHeight="1">
      <c r="H431" s="63"/>
    </row>
    <row r="432" ht="15.75" customHeight="1">
      <c r="H432" s="63"/>
    </row>
    <row r="433" ht="15.75" customHeight="1">
      <c r="H433" s="63"/>
    </row>
    <row r="434" ht="15.75" customHeight="1">
      <c r="H434" s="63"/>
    </row>
    <row r="435" ht="15.75" customHeight="1">
      <c r="H435" s="63"/>
    </row>
    <row r="436" ht="15.75" customHeight="1">
      <c r="H436" s="63"/>
    </row>
    <row r="437" ht="15.75" customHeight="1">
      <c r="H437" s="63"/>
    </row>
    <row r="438" ht="15.75" customHeight="1">
      <c r="H438" s="63"/>
    </row>
    <row r="439" ht="15.75" customHeight="1">
      <c r="H439" s="63"/>
    </row>
    <row r="440" ht="15.75" customHeight="1">
      <c r="H440" s="63"/>
    </row>
    <row r="441" ht="15.75" customHeight="1">
      <c r="H441" s="63"/>
    </row>
    <row r="442" ht="15.75" customHeight="1">
      <c r="H442" s="63"/>
    </row>
    <row r="443" ht="15.75" customHeight="1">
      <c r="H443" s="63"/>
    </row>
    <row r="444" ht="15.75" customHeight="1">
      <c r="H444" s="63"/>
    </row>
    <row r="445" ht="15.75" customHeight="1">
      <c r="H445" s="63"/>
    </row>
    <row r="446" ht="15.75" customHeight="1">
      <c r="H446" s="63"/>
    </row>
    <row r="447" ht="15.75" customHeight="1">
      <c r="H447" s="63"/>
    </row>
    <row r="448" ht="15.75" customHeight="1">
      <c r="H448" s="63"/>
    </row>
    <row r="449" ht="15.75" customHeight="1">
      <c r="H449" s="63"/>
    </row>
    <row r="450" ht="15.75" customHeight="1">
      <c r="H450" s="63"/>
    </row>
    <row r="451" ht="15.75" customHeight="1">
      <c r="H451" s="63"/>
    </row>
    <row r="452" ht="15.75" customHeight="1">
      <c r="H452" s="63"/>
    </row>
    <row r="453" ht="15.75" customHeight="1">
      <c r="H453" s="63"/>
    </row>
    <row r="454" ht="15.75" customHeight="1">
      <c r="H454" s="63"/>
    </row>
    <row r="455" ht="15.75" customHeight="1">
      <c r="H455" s="63"/>
    </row>
    <row r="456" ht="15.75" customHeight="1">
      <c r="H456" s="63"/>
    </row>
    <row r="457" ht="15.75" customHeight="1">
      <c r="H457" s="63"/>
    </row>
    <row r="458" ht="15.75" customHeight="1">
      <c r="H458" s="63"/>
    </row>
    <row r="459" ht="15.75" customHeight="1">
      <c r="H459" s="63"/>
    </row>
    <row r="460" ht="15.75" customHeight="1">
      <c r="H460" s="63"/>
    </row>
    <row r="461" ht="15.75" customHeight="1">
      <c r="H461" s="63"/>
    </row>
    <row r="462" ht="15.75" customHeight="1">
      <c r="H462" s="63"/>
    </row>
    <row r="463" ht="15.75" customHeight="1">
      <c r="H463" s="63"/>
    </row>
    <row r="464" ht="15.75" customHeight="1">
      <c r="H464" s="63"/>
    </row>
    <row r="465" ht="15.75" customHeight="1">
      <c r="H465" s="63"/>
    </row>
    <row r="466" ht="15.75" customHeight="1">
      <c r="H466" s="63"/>
    </row>
    <row r="467" ht="15.75" customHeight="1">
      <c r="H467" s="63"/>
    </row>
    <row r="468" ht="15.75" customHeight="1">
      <c r="H468" s="63"/>
    </row>
    <row r="469" ht="15.75" customHeight="1">
      <c r="H469" s="63"/>
    </row>
    <row r="470" ht="15.75" customHeight="1">
      <c r="H470" s="63"/>
    </row>
    <row r="471" ht="15.75" customHeight="1">
      <c r="H471" s="63"/>
    </row>
    <row r="472" ht="15.75" customHeight="1">
      <c r="H472" s="63"/>
    </row>
    <row r="473" ht="15.75" customHeight="1">
      <c r="H473" s="63"/>
    </row>
    <row r="474" ht="15.75" customHeight="1">
      <c r="H474" s="63"/>
    </row>
    <row r="475" ht="15.75" customHeight="1">
      <c r="H475" s="63"/>
    </row>
    <row r="476" ht="15.75" customHeight="1">
      <c r="H476" s="63"/>
    </row>
    <row r="477" ht="15.75" customHeight="1">
      <c r="H477" s="63"/>
    </row>
    <row r="478" ht="15.75" customHeight="1">
      <c r="H478" s="63"/>
    </row>
    <row r="479" ht="15.75" customHeight="1">
      <c r="H479" s="63"/>
    </row>
    <row r="480" ht="15.75" customHeight="1">
      <c r="H480" s="63"/>
    </row>
    <row r="481" ht="15.75" customHeight="1">
      <c r="H481" s="63"/>
    </row>
    <row r="482" ht="15.75" customHeight="1">
      <c r="H482" s="63"/>
    </row>
    <row r="483" ht="15.75" customHeight="1">
      <c r="H483" s="63"/>
    </row>
    <row r="484" ht="15.75" customHeight="1">
      <c r="H484" s="63"/>
    </row>
    <row r="485" ht="15.75" customHeight="1">
      <c r="H485" s="63"/>
    </row>
    <row r="486" ht="15.75" customHeight="1">
      <c r="H486" s="63"/>
    </row>
    <row r="487" ht="15.75" customHeight="1">
      <c r="H487" s="63"/>
    </row>
    <row r="488" ht="15.75" customHeight="1">
      <c r="H488" s="63"/>
    </row>
    <row r="489" ht="15.75" customHeight="1">
      <c r="H489" s="63"/>
    </row>
    <row r="490" ht="15.75" customHeight="1">
      <c r="H490" s="63"/>
    </row>
    <row r="491" ht="15.75" customHeight="1">
      <c r="H491" s="63"/>
    </row>
    <row r="492" ht="15.75" customHeight="1">
      <c r="H492" s="63"/>
    </row>
    <row r="493" ht="15.75" customHeight="1">
      <c r="H493" s="63"/>
    </row>
    <row r="494" ht="15.75" customHeight="1">
      <c r="H494" s="63"/>
    </row>
    <row r="495" ht="15.75" customHeight="1">
      <c r="H495" s="63"/>
    </row>
    <row r="496" ht="15.75" customHeight="1">
      <c r="H496" s="63"/>
    </row>
    <row r="497" ht="15.75" customHeight="1">
      <c r="H497" s="63"/>
    </row>
    <row r="498" ht="15.75" customHeight="1">
      <c r="H498" s="63"/>
    </row>
    <row r="499" ht="15.75" customHeight="1">
      <c r="H499" s="63"/>
    </row>
    <row r="500" ht="15.75" customHeight="1">
      <c r="H500" s="63"/>
    </row>
    <row r="501" ht="15.75" customHeight="1">
      <c r="H501" s="63"/>
    </row>
    <row r="502" ht="15.75" customHeight="1">
      <c r="H502" s="63"/>
    </row>
    <row r="503" ht="15.75" customHeight="1">
      <c r="H503" s="63"/>
    </row>
    <row r="504" ht="15.75" customHeight="1">
      <c r="H504" s="63"/>
    </row>
    <row r="505" ht="15.75" customHeight="1">
      <c r="H505" s="63"/>
    </row>
    <row r="506" ht="15.75" customHeight="1">
      <c r="H506" s="63"/>
    </row>
    <row r="507" ht="15.75" customHeight="1">
      <c r="H507" s="63"/>
    </row>
    <row r="508" ht="15.75" customHeight="1">
      <c r="H508" s="63"/>
    </row>
    <row r="509" ht="15.75" customHeight="1">
      <c r="H509" s="63"/>
    </row>
    <row r="510" ht="15.75" customHeight="1">
      <c r="H510" s="63"/>
    </row>
    <row r="511" ht="15.75" customHeight="1">
      <c r="H511" s="63"/>
    </row>
    <row r="512" ht="15.75" customHeight="1">
      <c r="H512" s="63"/>
    </row>
    <row r="513" ht="15.75" customHeight="1">
      <c r="H513" s="63"/>
    </row>
    <row r="514" ht="15.75" customHeight="1">
      <c r="H514" s="63"/>
    </row>
    <row r="515" ht="15.75" customHeight="1">
      <c r="H515" s="63"/>
    </row>
    <row r="516" ht="15.75" customHeight="1">
      <c r="H516" s="63"/>
    </row>
    <row r="517" ht="15.75" customHeight="1">
      <c r="H517" s="63"/>
    </row>
    <row r="518" ht="15.75" customHeight="1">
      <c r="H518" s="63"/>
    </row>
    <row r="519" ht="15.75" customHeight="1">
      <c r="H519" s="63"/>
    </row>
    <row r="520" ht="15.75" customHeight="1">
      <c r="H520" s="63"/>
    </row>
    <row r="521" ht="15.75" customHeight="1">
      <c r="H521" s="63"/>
    </row>
    <row r="522" ht="15.75" customHeight="1">
      <c r="H522" s="63"/>
    </row>
    <row r="523" ht="15.75" customHeight="1">
      <c r="H523" s="63"/>
    </row>
    <row r="524" ht="15.75" customHeight="1">
      <c r="H524" s="63"/>
    </row>
    <row r="525" ht="15.75" customHeight="1">
      <c r="H525" s="63"/>
    </row>
    <row r="526" ht="15.75" customHeight="1">
      <c r="H526" s="63"/>
    </row>
    <row r="527" ht="15.75" customHeight="1">
      <c r="H527" s="63"/>
    </row>
    <row r="528" ht="15.75" customHeight="1">
      <c r="H528" s="63"/>
    </row>
    <row r="529" ht="15.75" customHeight="1">
      <c r="H529" s="63"/>
    </row>
    <row r="530" ht="15.75" customHeight="1">
      <c r="H530" s="63"/>
    </row>
    <row r="531" ht="15.75" customHeight="1">
      <c r="H531" s="63"/>
    </row>
    <row r="532" ht="15.75" customHeight="1">
      <c r="H532" s="63"/>
    </row>
    <row r="533" ht="15.75" customHeight="1">
      <c r="H533" s="63"/>
    </row>
    <row r="534" ht="15.75" customHeight="1">
      <c r="H534" s="63"/>
    </row>
    <row r="535" ht="15.75" customHeight="1">
      <c r="H535" s="63"/>
    </row>
    <row r="536" ht="15.75" customHeight="1">
      <c r="H536" s="63"/>
    </row>
    <row r="537" ht="15.75" customHeight="1">
      <c r="H537" s="63"/>
    </row>
    <row r="538" ht="15.75" customHeight="1">
      <c r="H538" s="63"/>
    </row>
    <row r="539" ht="15.75" customHeight="1">
      <c r="H539" s="63"/>
    </row>
    <row r="540" ht="15.75" customHeight="1">
      <c r="H540" s="63"/>
    </row>
    <row r="541" ht="15.75" customHeight="1">
      <c r="H541" s="63"/>
    </row>
    <row r="542" ht="15.75" customHeight="1">
      <c r="H542" s="63"/>
    </row>
    <row r="543" ht="15.75" customHeight="1">
      <c r="H543" s="63"/>
    </row>
    <row r="544" ht="15.75" customHeight="1">
      <c r="H544" s="63"/>
    </row>
    <row r="545" ht="15.75" customHeight="1">
      <c r="H545" s="63"/>
    </row>
    <row r="546" ht="15.75" customHeight="1">
      <c r="H546" s="63"/>
    </row>
    <row r="547" ht="15.75" customHeight="1">
      <c r="H547" s="63"/>
    </row>
    <row r="548" ht="15.75" customHeight="1">
      <c r="H548" s="63"/>
    </row>
    <row r="549" ht="15.75" customHeight="1">
      <c r="H549" s="63"/>
    </row>
    <row r="550" ht="15.75" customHeight="1">
      <c r="H550" s="63"/>
    </row>
    <row r="551" ht="15.75" customHeight="1">
      <c r="H551" s="63"/>
    </row>
    <row r="552" ht="15.75" customHeight="1">
      <c r="H552" s="63"/>
    </row>
    <row r="553" ht="15.75" customHeight="1">
      <c r="H553" s="63"/>
    </row>
    <row r="554" ht="15.75" customHeight="1">
      <c r="H554" s="63"/>
    </row>
    <row r="555" ht="15.75" customHeight="1">
      <c r="H555" s="63"/>
    </row>
    <row r="556" ht="15.75" customHeight="1">
      <c r="H556" s="63"/>
    </row>
    <row r="557" ht="15.75" customHeight="1">
      <c r="H557" s="63"/>
    </row>
    <row r="558" ht="15.75" customHeight="1">
      <c r="H558" s="63"/>
    </row>
    <row r="559" ht="15.75" customHeight="1">
      <c r="H559" s="63"/>
    </row>
    <row r="560" ht="15.75" customHeight="1">
      <c r="H560" s="63"/>
    </row>
    <row r="561" ht="15.75" customHeight="1">
      <c r="H561" s="63"/>
    </row>
    <row r="562" ht="15.75" customHeight="1">
      <c r="H562" s="63"/>
    </row>
    <row r="563" ht="15.75" customHeight="1">
      <c r="H563" s="63"/>
    </row>
    <row r="564" ht="15.75" customHeight="1">
      <c r="H564" s="63"/>
    </row>
    <row r="565" ht="15.75" customHeight="1">
      <c r="H565" s="63"/>
    </row>
    <row r="566" ht="15.75" customHeight="1">
      <c r="H566" s="63"/>
    </row>
    <row r="567" ht="15.75" customHeight="1">
      <c r="H567" s="63"/>
    </row>
    <row r="568" ht="15.75" customHeight="1">
      <c r="H568" s="63"/>
    </row>
    <row r="569" ht="15.75" customHeight="1">
      <c r="H569" s="63"/>
    </row>
    <row r="570" ht="15.75" customHeight="1">
      <c r="H570" s="63"/>
    </row>
    <row r="571" ht="15.75" customHeight="1">
      <c r="H571" s="63"/>
    </row>
    <row r="572" ht="15.75" customHeight="1">
      <c r="H572" s="63"/>
    </row>
    <row r="573" ht="15.75" customHeight="1">
      <c r="H573" s="63"/>
    </row>
    <row r="574" ht="15.75" customHeight="1">
      <c r="H574" s="63"/>
    </row>
    <row r="575" ht="15.75" customHeight="1">
      <c r="H575" s="63"/>
    </row>
    <row r="576" ht="15.75" customHeight="1">
      <c r="H576" s="63"/>
    </row>
    <row r="577" ht="15.75" customHeight="1">
      <c r="H577" s="63"/>
    </row>
    <row r="578" ht="15.75" customHeight="1">
      <c r="H578" s="63"/>
    </row>
    <row r="579" ht="15.75" customHeight="1">
      <c r="H579" s="63"/>
    </row>
    <row r="580" ht="15.75" customHeight="1">
      <c r="H580" s="63"/>
    </row>
    <row r="581" ht="15.75" customHeight="1">
      <c r="H581" s="63"/>
    </row>
    <row r="582" ht="15.75" customHeight="1">
      <c r="H582" s="63"/>
    </row>
    <row r="583" ht="15.75" customHeight="1">
      <c r="H583" s="63"/>
    </row>
    <row r="584" ht="15.75" customHeight="1">
      <c r="H584" s="63"/>
    </row>
    <row r="585" ht="15.75" customHeight="1">
      <c r="H585" s="63"/>
    </row>
    <row r="586" ht="15.75" customHeight="1">
      <c r="H586" s="63"/>
    </row>
    <row r="587" ht="15.75" customHeight="1">
      <c r="H587" s="63"/>
    </row>
    <row r="588" ht="15.75" customHeight="1">
      <c r="H588" s="63"/>
    </row>
    <row r="589" ht="15.75" customHeight="1">
      <c r="H589" s="63"/>
    </row>
    <row r="590" ht="15.75" customHeight="1">
      <c r="H590" s="63"/>
    </row>
    <row r="591" ht="15.75" customHeight="1">
      <c r="H591" s="63"/>
    </row>
    <row r="592" ht="15.75" customHeight="1">
      <c r="H592" s="63"/>
    </row>
    <row r="593" ht="15.75" customHeight="1">
      <c r="H593" s="63"/>
    </row>
    <row r="594" ht="15.75" customHeight="1">
      <c r="H594" s="63"/>
    </row>
    <row r="595" ht="15.75" customHeight="1">
      <c r="H595" s="63"/>
    </row>
    <row r="596" ht="15.75" customHeight="1">
      <c r="H596" s="63"/>
    </row>
    <row r="597" ht="15.75" customHeight="1">
      <c r="H597" s="63"/>
    </row>
    <row r="598" ht="15.75" customHeight="1">
      <c r="H598" s="63"/>
    </row>
    <row r="599" ht="15.75" customHeight="1">
      <c r="H599" s="63"/>
    </row>
    <row r="600" ht="15.75" customHeight="1">
      <c r="H600" s="63"/>
    </row>
    <row r="601" ht="15.75" customHeight="1">
      <c r="H601" s="63"/>
    </row>
    <row r="602" ht="15.75" customHeight="1">
      <c r="H602" s="63"/>
    </row>
    <row r="603" ht="15.75" customHeight="1">
      <c r="H603" s="63"/>
    </row>
    <row r="604" ht="15.75" customHeight="1">
      <c r="H604" s="63"/>
    </row>
    <row r="605" ht="15.75" customHeight="1">
      <c r="H605" s="63"/>
    </row>
    <row r="606" ht="15.75" customHeight="1">
      <c r="H606" s="63"/>
    </row>
    <row r="607" ht="15.75" customHeight="1">
      <c r="H607" s="63"/>
    </row>
    <row r="608" ht="15.75" customHeight="1">
      <c r="H608" s="63"/>
    </row>
    <row r="609" ht="15.75" customHeight="1">
      <c r="H609" s="63"/>
    </row>
    <row r="610" ht="15.75" customHeight="1">
      <c r="H610" s="63"/>
    </row>
    <row r="611" ht="15.75" customHeight="1">
      <c r="H611" s="63"/>
    </row>
    <row r="612" ht="15.75" customHeight="1">
      <c r="H612" s="63"/>
    </row>
    <row r="613" ht="15.75" customHeight="1">
      <c r="H613" s="63"/>
    </row>
    <row r="614" ht="15.75" customHeight="1">
      <c r="H614" s="63"/>
    </row>
    <row r="615" ht="15.75" customHeight="1">
      <c r="H615" s="63"/>
    </row>
    <row r="616" ht="15.75" customHeight="1">
      <c r="H616" s="63"/>
    </row>
    <row r="617" ht="15.75" customHeight="1">
      <c r="H617" s="63"/>
    </row>
    <row r="618" ht="15.75" customHeight="1">
      <c r="H618" s="63"/>
    </row>
    <row r="619" ht="15.75" customHeight="1">
      <c r="H619" s="63"/>
    </row>
    <row r="620" ht="15.75" customHeight="1">
      <c r="H620" s="63"/>
    </row>
    <row r="621" ht="15.75" customHeight="1">
      <c r="H621" s="63"/>
    </row>
    <row r="622" ht="15.75" customHeight="1">
      <c r="H622" s="63"/>
    </row>
    <row r="623" ht="15.75" customHeight="1">
      <c r="H623" s="63"/>
    </row>
    <row r="624" ht="15.75" customHeight="1">
      <c r="H624" s="63"/>
    </row>
    <row r="625" ht="15.75" customHeight="1">
      <c r="H625" s="63"/>
    </row>
    <row r="626" ht="15.75" customHeight="1">
      <c r="H626" s="63"/>
    </row>
    <row r="627" ht="15.75" customHeight="1">
      <c r="H627" s="63"/>
    </row>
    <row r="628" ht="15.75" customHeight="1">
      <c r="H628" s="63"/>
    </row>
    <row r="629" ht="15.75" customHeight="1">
      <c r="H629" s="63"/>
    </row>
    <row r="630" ht="15.75" customHeight="1">
      <c r="H630" s="63"/>
    </row>
    <row r="631" ht="15.75" customHeight="1">
      <c r="H631" s="63"/>
    </row>
    <row r="632" ht="15.75" customHeight="1">
      <c r="H632" s="63"/>
    </row>
    <row r="633" ht="15.75" customHeight="1">
      <c r="H633" s="63"/>
    </row>
    <row r="634" ht="15.75" customHeight="1">
      <c r="H634" s="63"/>
    </row>
    <row r="635" ht="15.75" customHeight="1">
      <c r="H635" s="63"/>
    </row>
    <row r="636" ht="15.75" customHeight="1">
      <c r="H636" s="63"/>
    </row>
    <row r="637" ht="15.75" customHeight="1">
      <c r="H637" s="63"/>
    </row>
    <row r="638" ht="15.75" customHeight="1">
      <c r="H638" s="63"/>
    </row>
    <row r="639" ht="15.75" customHeight="1">
      <c r="H639" s="63"/>
    </row>
    <row r="640" ht="15.75" customHeight="1">
      <c r="H640" s="63"/>
    </row>
    <row r="641" ht="15.75" customHeight="1">
      <c r="H641" s="63"/>
    </row>
    <row r="642" ht="15.75" customHeight="1">
      <c r="H642" s="63"/>
    </row>
    <row r="643" ht="15.75" customHeight="1">
      <c r="H643" s="63"/>
    </row>
    <row r="644" ht="15.75" customHeight="1">
      <c r="H644" s="63"/>
    </row>
    <row r="645" ht="15.75" customHeight="1">
      <c r="H645" s="63"/>
    </row>
    <row r="646" ht="15.75" customHeight="1">
      <c r="H646" s="63"/>
    </row>
    <row r="647" ht="15.75" customHeight="1">
      <c r="H647" s="63"/>
    </row>
    <row r="648" ht="15.75" customHeight="1">
      <c r="H648" s="63"/>
    </row>
    <row r="649" ht="15.75" customHeight="1">
      <c r="H649" s="63"/>
    </row>
    <row r="650" ht="15.75" customHeight="1">
      <c r="H650" s="63"/>
    </row>
    <row r="651" ht="15.75" customHeight="1">
      <c r="H651" s="63"/>
    </row>
    <row r="652" ht="15.75" customHeight="1">
      <c r="H652" s="63"/>
    </row>
    <row r="653" ht="15.75" customHeight="1">
      <c r="H653" s="63"/>
    </row>
    <row r="654" ht="15.75" customHeight="1">
      <c r="H654" s="63"/>
    </row>
    <row r="655" ht="15.75" customHeight="1">
      <c r="H655" s="63"/>
    </row>
    <row r="656" ht="15.75" customHeight="1">
      <c r="H656" s="63"/>
    </row>
    <row r="657" ht="15.75" customHeight="1">
      <c r="H657" s="63"/>
    </row>
    <row r="658" ht="15.75" customHeight="1">
      <c r="H658" s="63"/>
    </row>
    <row r="659" ht="15.75" customHeight="1">
      <c r="H659" s="63"/>
    </row>
    <row r="660" ht="15.75" customHeight="1">
      <c r="H660" s="63"/>
    </row>
    <row r="661" ht="15.75" customHeight="1">
      <c r="H661" s="63"/>
    </row>
    <row r="662" ht="15.75" customHeight="1">
      <c r="H662" s="63"/>
    </row>
    <row r="663" ht="15.75" customHeight="1">
      <c r="H663" s="63"/>
    </row>
    <row r="664" ht="15.75" customHeight="1">
      <c r="H664" s="63"/>
    </row>
    <row r="665" ht="15.75" customHeight="1">
      <c r="H665" s="63"/>
    </row>
    <row r="666" ht="15.75" customHeight="1">
      <c r="H666" s="63"/>
    </row>
    <row r="667" ht="15.75" customHeight="1">
      <c r="H667" s="63"/>
    </row>
    <row r="668" ht="15.75" customHeight="1">
      <c r="H668" s="63"/>
    </row>
    <row r="669" ht="15.75" customHeight="1">
      <c r="H669" s="63"/>
    </row>
    <row r="670" ht="15.75" customHeight="1">
      <c r="H670" s="63"/>
    </row>
    <row r="671" ht="15.75" customHeight="1">
      <c r="H671" s="63"/>
    </row>
    <row r="672" ht="15.75" customHeight="1">
      <c r="H672" s="63"/>
    </row>
    <row r="673" ht="15.75" customHeight="1">
      <c r="H673" s="63"/>
    </row>
    <row r="674" ht="15.75" customHeight="1">
      <c r="H674" s="63"/>
    </row>
    <row r="675" ht="15.75" customHeight="1">
      <c r="H675" s="63"/>
    </row>
    <row r="676" ht="15.75" customHeight="1">
      <c r="H676" s="63"/>
    </row>
    <row r="677" ht="15.75" customHeight="1">
      <c r="H677" s="63"/>
    </row>
    <row r="678" ht="15.75" customHeight="1">
      <c r="H678" s="63"/>
    </row>
    <row r="679" ht="15.75" customHeight="1">
      <c r="H679" s="63"/>
    </row>
    <row r="680" ht="15.75" customHeight="1">
      <c r="H680" s="63"/>
    </row>
    <row r="681" ht="15.75" customHeight="1">
      <c r="H681" s="63"/>
    </row>
    <row r="682" ht="15.75" customHeight="1">
      <c r="H682" s="63"/>
    </row>
    <row r="683" ht="15.75" customHeight="1">
      <c r="H683" s="63"/>
    </row>
    <row r="684" ht="15.75" customHeight="1">
      <c r="H684" s="63"/>
    </row>
    <row r="685" ht="15.75" customHeight="1">
      <c r="H685" s="63"/>
    </row>
    <row r="686" ht="15.75" customHeight="1">
      <c r="H686" s="63"/>
    </row>
    <row r="687" ht="15.75" customHeight="1">
      <c r="H687" s="63"/>
    </row>
    <row r="688" ht="15.75" customHeight="1">
      <c r="H688" s="63"/>
    </row>
    <row r="689" ht="15.75" customHeight="1">
      <c r="H689" s="63"/>
    </row>
    <row r="690" ht="15.75" customHeight="1">
      <c r="H690" s="63"/>
    </row>
    <row r="691" ht="15.75" customHeight="1">
      <c r="H691" s="63"/>
    </row>
    <row r="692" ht="15.75" customHeight="1">
      <c r="H692" s="63"/>
    </row>
    <row r="693" ht="15.75" customHeight="1">
      <c r="H693" s="63"/>
    </row>
    <row r="694" ht="15.75" customHeight="1">
      <c r="H694" s="63"/>
    </row>
    <row r="695" ht="15.75" customHeight="1">
      <c r="H695" s="63"/>
    </row>
    <row r="696" ht="15.75" customHeight="1">
      <c r="H696" s="63"/>
    </row>
    <row r="697" ht="15.75" customHeight="1">
      <c r="H697" s="63"/>
    </row>
    <row r="698" ht="15.75" customHeight="1">
      <c r="H698" s="63"/>
    </row>
    <row r="699" ht="15.75" customHeight="1">
      <c r="H699" s="63"/>
    </row>
    <row r="700" ht="15.75" customHeight="1">
      <c r="H700" s="63"/>
    </row>
    <row r="701" ht="15.75" customHeight="1">
      <c r="H701" s="63"/>
    </row>
    <row r="702" ht="15.75" customHeight="1">
      <c r="H702" s="63"/>
    </row>
    <row r="703" ht="15.75" customHeight="1">
      <c r="H703" s="63"/>
    </row>
    <row r="704" ht="15.75" customHeight="1">
      <c r="H704" s="63"/>
    </row>
    <row r="705" ht="15.75" customHeight="1">
      <c r="H705" s="63"/>
    </row>
    <row r="706" ht="15.75" customHeight="1">
      <c r="H706" s="63"/>
    </row>
    <row r="707" ht="15.75" customHeight="1">
      <c r="H707" s="63"/>
    </row>
    <row r="708" ht="15.75" customHeight="1">
      <c r="H708" s="63"/>
    </row>
    <row r="709" ht="15.75" customHeight="1">
      <c r="H709" s="63"/>
    </row>
    <row r="710" ht="15.75" customHeight="1">
      <c r="H710" s="63"/>
    </row>
    <row r="711" ht="15.75" customHeight="1">
      <c r="H711" s="63"/>
    </row>
    <row r="712" ht="15.75" customHeight="1">
      <c r="H712" s="63"/>
    </row>
    <row r="713" ht="15.75" customHeight="1">
      <c r="H713" s="63"/>
    </row>
    <row r="714" ht="15.75" customHeight="1">
      <c r="H714" s="63"/>
    </row>
    <row r="715" ht="15.75" customHeight="1">
      <c r="H715" s="63"/>
    </row>
    <row r="716" ht="15.75" customHeight="1">
      <c r="H716" s="63"/>
    </row>
    <row r="717" ht="15.75" customHeight="1">
      <c r="H717" s="63"/>
    </row>
    <row r="718" ht="15.75" customHeight="1">
      <c r="H718" s="63"/>
    </row>
    <row r="719" ht="15.75" customHeight="1">
      <c r="H719" s="63"/>
    </row>
    <row r="720" ht="15.75" customHeight="1">
      <c r="H720" s="63"/>
    </row>
    <row r="721" ht="15.75" customHeight="1">
      <c r="H721" s="63"/>
    </row>
    <row r="722" ht="15.75" customHeight="1">
      <c r="H722" s="63"/>
    </row>
    <row r="723" ht="15.75" customHeight="1">
      <c r="H723" s="63"/>
    </row>
    <row r="724" ht="15.75" customHeight="1">
      <c r="H724" s="63"/>
    </row>
    <row r="725" ht="15.75" customHeight="1">
      <c r="H725" s="63"/>
    </row>
    <row r="726" ht="15.75" customHeight="1">
      <c r="H726" s="63"/>
    </row>
    <row r="727" ht="15.75" customHeight="1">
      <c r="H727" s="63"/>
    </row>
    <row r="728" ht="15.75" customHeight="1">
      <c r="H728" s="63"/>
    </row>
    <row r="729" ht="15.75" customHeight="1">
      <c r="H729" s="63"/>
    </row>
    <row r="730" ht="15.75" customHeight="1">
      <c r="H730" s="63"/>
    </row>
    <row r="731" ht="15.75" customHeight="1">
      <c r="H731" s="63"/>
    </row>
    <row r="732" ht="15.75" customHeight="1">
      <c r="H732" s="63"/>
    </row>
    <row r="733" ht="15.75" customHeight="1">
      <c r="H733" s="63"/>
    </row>
    <row r="734" ht="15.75" customHeight="1">
      <c r="H734" s="63"/>
    </row>
    <row r="735" ht="15.75" customHeight="1">
      <c r="H735" s="63"/>
    </row>
    <row r="736" ht="15.75" customHeight="1">
      <c r="H736" s="63"/>
    </row>
    <row r="737" ht="15.75" customHeight="1">
      <c r="H737" s="63"/>
    </row>
    <row r="738" ht="15.75" customHeight="1">
      <c r="H738" s="63"/>
    </row>
    <row r="739" ht="15.75" customHeight="1">
      <c r="H739" s="63"/>
    </row>
    <row r="740" ht="15.75" customHeight="1">
      <c r="H740" s="63"/>
    </row>
    <row r="741" ht="15.75" customHeight="1">
      <c r="H741" s="63"/>
    </row>
    <row r="742" ht="15.75" customHeight="1">
      <c r="H742" s="63"/>
    </row>
    <row r="743" ht="15.75" customHeight="1">
      <c r="H743" s="63"/>
    </row>
    <row r="744" ht="15.75" customHeight="1">
      <c r="H744" s="63"/>
    </row>
    <row r="745" ht="15.75" customHeight="1">
      <c r="H745" s="63"/>
    </row>
    <row r="746" ht="15.75" customHeight="1">
      <c r="H746" s="63"/>
    </row>
    <row r="747" ht="15.75" customHeight="1">
      <c r="H747" s="63"/>
    </row>
    <row r="748" ht="15.75" customHeight="1">
      <c r="H748" s="63"/>
    </row>
    <row r="749" ht="15.75" customHeight="1">
      <c r="H749" s="63"/>
    </row>
    <row r="750" ht="15.75" customHeight="1">
      <c r="H750" s="63"/>
    </row>
    <row r="751" ht="15.75" customHeight="1">
      <c r="H751" s="63"/>
    </row>
    <row r="752" ht="15.75" customHeight="1">
      <c r="H752" s="63"/>
    </row>
    <row r="753" ht="15.75" customHeight="1">
      <c r="H753" s="63"/>
    </row>
    <row r="754" ht="15.75" customHeight="1">
      <c r="H754" s="63"/>
    </row>
    <row r="755" ht="15.75" customHeight="1">
      <c r="H755" s="63"/>
    </row>
    <row r="756" ht="15.75" customHeight="1">
      <c r="H756" s="63"/>
    </row>
    <row r="757" ht="15.75" customHeight="1">
      <c r="H757" s="63"/>
    </row>
    <row r="758" ht="15.75" customHeight="1">
      <c r="H758" s="63"/>
    </row>
    <row r="759" ht="15.75" customHeight="1">
      <c r="H759" s="63"/>
    </row>
    <row r="760" ht="15.75" customHeight="1">
      <c r="H760" s="63"/>
    </row>
    <row r="761" ht="15.75" customHeight="1">
      <c r="H761" s="63"/>
    </row>
    <row r="762" ht="15.75" customHeight="1">
      <c r="H762" s="63"/>
    </row>
    <row r="763" ht="15.75" customHeight="1">
      <c r="H763" s="63"/>
    </row>
    <row r="764" ht="15.75" customHeight="1">
      <c r="H764" s="63"/>
    </row>
    <row r="765" ht="15.75" customHeight="1">
      <c r="H765" s="63"/>
    </row>
    <row r="766" ht="15.75" customHeight="1">
      <c r="H766" s="63"/>
    </row>
    <row r="767" ht="15.75" customHeight="1">
      <c r="H767" s="63"/>
    </row>
    <row r="768" ht="15.75" customHeight="1">
      <c r="H768" s="63"/>
    </row>
    <row r="769" ht="15.75" customHeight="1">
      <c r="H769" s="63"/>
    </row>
    <row r="770" ht="15.75" customHeight="1">
      <c r="H770" s="63"/>
    </row>
    <row r="771" ht="15.75" customHeight="1">
      <c r="H771" s="63"/>
    </row>
    <row r="772" ht="15.75" customHeight="1">
      <c r="H772" s="63"/>
    </row>
    <row r="773" ht="15.75" customHeight="1">
      <c r="H773" s="63"/>
    </row>
    <row r="774" ht="15.75" customHeight="1">
      <c r="H774" s="63"/>
    </row>
    <row r="775" ht="15.75" customHeight="1">
      <c r="H775" s="63"/>
    </row>
    <row r="776" ht="15.75" customHeight="1">
      <c r="H776" s="63"/>
    </row>
    <row r="777" ht="15.75" customHeight="1">
      <c r="H777" s="63"/>
    </row>
    <row r="778" ht="15.75" customHeight="1">
      <c r="H778" s="63"/>
    </row>
    <row r="779" ht="15.75" customHeight="1">
      <c r="H779" s="63"/>
    </row>
    <row r="780" ht="15.75" customHeight="1">
      <c r="H780" s="63"/>
    </row>
    <row r="781" ht="15.75" customHeight="1">
      <c r="H781" s="63"/>
    </row>
    <row r="782" ht="15.75" customHeight="1">
      <c r="H782" s="63"/>
    </row>
    <row r="783" ht="15.75" customHeight="1">
      <c r="H783" s="63"/>
    </row>
    <row r="784" ht="15.75" customHeight="1">
      <c r="H784" s="63"/>
    </row>
    <row r="785" ht="15.75" customHeight="1">
      <c r="H785" s="63"/>
    </row>
    <row r="786" ht="15.75" customHeight="1">
      <c r="H786" s="63"/>
    </row>
    <row r="787" ht="15.75" customHeight="1">
      <c r="H787" s="63"/>
    </row>
    <row r="788" ht="15.75" customHeight="1">
      <c r="H788" s="63"/>
    </row>
    <row r="789" ht="15.75" customHeight="1">
      <c r="H789" s="63"/>
    </row>
    <row r="790" ht="15.75" customHeight="1">
      <c r="H790" s="63"/>
    </row>
    <row r="791" ht="15.75" customHeight="1">
      <c r="H791" s="63"/>
    </row>
    <row r="792" ht="15.75" customHeight="1">
      <c r="H792" s="63"/>
    </row>
    <row r="793" ht="15.75" customHeight="1">
      <c r="H793" s="63"/>
    </row>
    <row r="794" ht="15.75" customHeight="1">
      <c r="H794" s="63"/>
    </row>
    <row r="795" ht="15.75" customHeight="1">
      <c r="H795" s="63"/>
    </row>
    <row r="796" ht="15.75" customHeight="1">
      <c r="H796" s="63"/>
    </row>
    <row r="797" ht="15.75" customHeight="1">
      <c r="H797" s="63"/>
    </row>
    <row r="798" ht="15.75" customHeight="1">
      <c r="H798" s="63"/>
    </row>
    <row r="799" ht="15.75" customHeight="1">
      <c r="H799" s="63"/>
    </row>
    <row r="800" ht="15.75" customHeight="1">
      <c r="H800" s="63"/>
    </row>
    <row r="801" ht="15.75" customHeight="1">
      <c r="H801" s="63"/>
    </row>
    <row r="802" ht="15.75" customHeight="1">
      <c r="H802" s="63"/>
    </row>
    <row r="803" ht="15.75" customHeight="1">
      <c r="H803" s="63"/>
    </row>
    <row r="804" ht="15.75" customHeight="1">
      <c r="H804" s="63"/>
    </row>
    <row r="805" ht="15.75" customHeight="1">
      <c r="H805" s="63"/>
    </row>
    <row r="806" ht="15.75" customHeight="1">
      <c r="H806" s="63"/>
    </row>
    <row r="807" ht="15.75" customHeight="1">
      <c r="H807" s="63"/>
    </row>
    <row r="808" ht="15.75" customHeight="1">
      <c r="H808" s="63"/>
    </row>
    <row r="809" ht="15.75" customHeight="1">
      <c r="H809" s="63"/>
    </row>
    <row r="810" ht="15.75" customHeight="1">
      <c r="H810" s="63"/>
    </row>
    <row r="811" ht="15.75" customHeight="1">
      <c r="H811" s="63"/>
    </row>
    <row r="812" ht="15.75" customHeight="1">
      <c r="H812" s="63"/>
    </row>
    <row r="813" ht="15.75" customHeight="1">
      <c r="H813" s="63"/>
    </row>
    <row r="814" ht="15.75" customHeight="1">
      <c r="H814" s="63"/>
    </row>
    <row r="815" ht="15.75" customHeight="1">
      <c r="H815" s="63"/>
    </row>
    <row r="816" ht="15.75" customHeight="1">
      <c r="H816" s="63"/>
    </row>
    <row r="817" ht="15.75" customHeight="1">
      <c r="H817" s="63"/>
    </row>
    <row r="818" ht="15.75" customHeight="1">
      <c r="H818" s="63"/>
    </row>
    <row r="819" ht="15.75" customHeight="1">
      <c r="H819" s="63"/>
    </row>
    <row r="820" ht="15.75" customHeight="1">
      <c r="H820" s="63"/>
    </row>
    <row r="821" ht="15.75" customHeight="1">
      <c r="H821" s="63"/>
    </row>
    <row r="822" ht="15.75" customHeight="1">
      <c r="H822" s="63"/>
    </row>
    <row r="823" ht="15.75" customHeight="1">
      <c r="H823" s="63"/>
    </row>
    <row r="824" ht="15.75" customHeight="1">
      <c r="H824" s="63"/>
    </row>
    <row r="825" ht="15.75" customHeight="1">
      <c r="H825" s="63"/>
    </row>
    <row r="826" ht="15.75" customHeight="1">
      <c r="H826" s="63"/>
    </row>
    <row r="827" ht="15.75" customHeight="1">
      <c r="H827" s="63"/>
    </row>
    <row r="828" ht="15.75" customHeight="1">
      <c r="H828" s="63"/>
    </row>
    <row r="829" ht="15.75" customHeight="1">
      <c r="H829" s="63"/>
    </row>
    <row r="830" ht="15.75" customHeight="1">
      <c r="H830" s="63"/>
    </row>
    <row r="831" ht="15.75" customHeight="1">
      <c r="H831" s="63"/>
    </row>
    <row r="832" ht="15.75" customHeight="1">
      <c r="H832" s="63"/>
    </row>
    <row r="833" ht="15.75" customHeight="1">
      <c r="H833" s="63"/>
    </row>
    <row r="834" ht="15.75" customHeight="1">
      <c r="H834" s="63"/>
    </row>
    <row r="835" ht="15.75" customHeight="1">
      <c r="H835" s="63"/>
    </row>
    <row r="836" ht="15.75" customHeight="1">
      <c r="H836" s="63"/>
    </row>
    <row r="837" ht="15.75" customHeight="1">
      <c r="H837" s="63"/>
    </row>
    <row r="838" ht="15.75" customHeight="1">
      <c r="H838" s="63"/>
    </row>
    <row r="839" ht="15.75" customHeight="1">
      <c r="H839" s="63"/>
    </row>
    <row r="840" ht="15.75" customHeight="1">
      <c r="H840" s="63"/>
    </row>
    <row r="841" ht="15.75" customHeight="1">
      <c r="H841" s="63"/>
    </row>
    <row r="842" ht="15.75" customHeight="1">
      <c r="H842" s="63"/>
    </row>
    <row r="843" ht="15.75" customHeight="1">
      <c r="H843" s="63"/>
    </row>
    <row r="844" ht="15.75" customHeight="1">
      <c r="H844" s="63"/>
    </row>
    <row r="845" ht="15.75" customHeight="1">
      <c r="H845" s="63"/>
    </row>
    <row r="846" ht="15.75" customHeight="1">
      <c r="H846" s="63"/>
    </row>
    <row r="847" ht="15.75" customHeight="1">
      <c r="H847" s="63"/>
    </row>
    <row r="848" ht="15.75" customHeight="1">
      <c r="H848" s="63"/>
    </row>
    <row r="849" ht="15.75" customHeight="1">
      <c r="H849" s="63"/>
    </row>
    <row r="850" ht="15.75" customHeight="1">
      <c r="H850" s="63"/>
    </row>
    <row r="851" ht="15.75" customHeight="1">
      <c r="H851" s="63"/>
    </row>
    <row r="852" ht="15.75" customHeight="1">
      <c r="H852" s="63"/>
    </row>
    <row r="853" ht="15.75" customHeight="1">
      <c r="H853" s="63"/>
    </row>
    <row r="854" ht="15.75" customHeight="1">
      <c r="H854" s="63"/>
    </row>
    <row r="855" ht="15.75" customHeight="1">
      <c r="H855" s="63"/>
    </row>
    <row r="856" ht="15.75" customHeight="1">
      <c r="H856" s="63"/>
    </row>
    <row r="857" ht="15.75" customHeight="1">
      <c r="H857" s="63"/>
    </row>
    <row r="858" ht="15.75" customHeight="1">
      <c r="H858" s="63"/>
    </row>
    <row r="859" ht="15.75" customHeight="1">
      <c r="H859" s="63"/>
    </row>
    <row r="860" ht="15.75" customHeight="1">
      <c r="H860" s="63"/>
    </row>
    <row r="861" ht="15.75" customHeight="1">
      <c r="H861" s="63"/>
    </row>
    <row r="862" ht="15.75" customHeight="1">
      <c r="H862" s="63"/>
    </row>
    <row r="863" ht="15.75" customHeight="1">
      <c r="H863" s="63"/>
    </row>
    <row r="864" ht="15.75" customHeight="1">
      <c r="H864" s="63"/>
    </row>
    <row r="865" ht="15.75" customHeight="1">
      <c r="H865" s="63"/>
    </row>
    <row r="866" ht="15.75" customHeight="1">
      <c r="H866" s="63"/>
    </row>
    <row r="867" ht="15.75" customHeight="1">
      <c r="H867" s="63"/>
    </row>
    <row r="868" ht="15.75" customHeight="1">
      <c r="H868" s="63"/>
    </row>
    <row r="869" ht="15.75" customHeight="1">
      <c r="H869" s="63"/>
    </row>
    <row r="870" ht="15.75" customHeight="1">
      <c r="H870" s="63"/>
    </row>
    <row r="871" ht="15.75" customHeight="1">
      <c r="H871" s="63"/>
    </row>
    <row r="872" ht="15.75" customHeight="1">
      <c r="H872" s="63"/>
    </row>
    <row r="873" ht="15.75" customHeight="1">
      <c r="H873" s="63"/>
    </row>
    <row r="874" ht="15.75" customHeight="1">
      <c r="H874" s="63"/>
    </row>
    <row r="875" ht="15.75" customHeight="1">
      <c r="H875" s="63"/>
    </row>
    <row r="876" ht="15.75" customHeight="1">
      <c r="H876" s="63"/>
    </row>
    <row r="877" ht="15.75" customHeight="1">
      <c r="H877" s="63"/>
    </row>
    <row r="878" ht="15.75" customHeight="1">
      <c r="H878" s="63"/>
    </row>
    <row r="879" ht="15.75" customHeight="1">
      <c r="H879" s="63"/>
    </row>
    <row r="880" ht="15.75" customHeight="1">
      <c r="H880" s="63"/>
    </row>
    <row r="881" ht="15.75" customHeight="1">
      <c r="H881" s="63"/>
    </row>
    <row r="882" ht="15.75" customHeight="1">
      <c r="H882" s="63"/>
    </row>
    <row r="883" ht="15.75" customHeight="1">
      <c r="H883" s="63"/>
    </row>
    <row r="884" ht="15.75" customHeight="1">
      <c r="H884" s="63"/>
    </row>
    <row r="885" ht="15.75" customHeight="1">
      <c r="H885" s="63"/>
    </row>
    <row r="886" ht="15.75" customHeight="1">
      <c r="H886" s="63"/>
    </row>
    <row r="887" ht="15.75" customHeight="1">
      <c r="H887" s="63"/>
    </row>
    <row r="888" ht="15.75" customHeight="1">
      <c r="H888" s="63"/>
    </row>
    <row r="889" ht="15.75" customHeight="1">
      <c r="H889" s="63"/>
    </row>
    <row r="890" ht="15.75" customHeight="1">
      <c r="H890" s="63"/>
    </row>
    <row r="891" ht="15.75" customHeight="1">
      <c r="H891" s="63"/>
    </row>
    <row r="892" ht="15.75" customHeight="1">
      <c r="H892" s="63"/>
    </row>
    <row r="893" ht="15.75" customHeight="1">
      <c r="H893" s="63"/>
    </row>
    <row r="894" ht="15.75" customHeight="1">
      <c r="H894" s="63"/>
    </row>
    <row r="895" ht="15.75" customHeight="1">
      <c r="H895" s="63"/>
    </row>
    <row r="896" ht="15.75" customHeight="1">
      <c r="H896" s="63"/>
    </row>
    <row r="897" ht="15.75" customHeight="1">
      <c r="H897" s="63"/>
    </row>
    <row r="898" ht="15.75" customHeight="1">
      <c r="H898" s="63"/>
    </row>
    <row r="899" ht="15.75" customHeight="1">
      <c r="H899" s="63"/>
    </row>
    <row r="900" ht="15.75" customHeight="1">
      <c r="H900" s="63"/>
    </row>
    <row r="901" ht="15.75" customHeight="1">
      <c r="H901" s="63"/>
    </row>
    <row r="902" ht="15.75" customHeight="1">
      <c r="H902" s="63"/>
    </row>
    <row r="903" ht="15.75" customHeight="1">
      <c r="H903" s="63"/>
    </row>
    <row r="904" ht="15.75" customHeight="1">
      <c r="H904" s="63"/>
    </row>
    <row r="905" ht="15.75" customHeight="1">
      <c r="H905" s="63"/>
    </row>
    <row r="906" ht="15.75" customHeight="1">
      <c r="H906" s="63"/>
    </row>
    <row r="907" ht="15.75" customHeight="1">
      <c r="H907" s="63"/>
    </row>
    <row r="908" ht="15.75" customHeight="1">
      <c r="H908" s="63"/>
    </row>
    <row r="909" ht="15.75" customHeight="1">
      <c r="H909" s="63"/>
    </row>
    <row r="910" ht="15.75" customHeight="1">
      <c r="H910" s="63"/>
    </row>
    <row r="911" ht="15.75" customHeight="1">
      <c r="H911" s="63"/>
    </row>
    <row r="912" ht="15.75" customHeight="1">
      <c r="H912" s="63"/>
    </row>
    <row r="913" ht="15.75" customHeight="1">
      <c r="H913" s="63"/>
    </row>
    <row r="914" ht="15.75" customHeight="1">
      <c r="H914" s="63"/>
    </row>
    <row r="915" ht="15.75" customHeight="1">
      <c r="H915" s="63"/>
    </row>
    <row r="916" ht="15.75" customHeight="1">
      <c r="H916" s="63"/>
    </row>
    <row r="917" ht="15.75" customHeight="1">
      <c r="H917" s="63"/>
    </row>
    <row r="918" ht="15.75" customHeight="1">
      <c r="H918" s="63"/>
    </row>
    <row r="919" ht="15.75" customHeight="1">
      <c r="H919" s="63"/>
    </row>
    <row r="920" ht="15.75" customHeight="1">
      <c r="H920" s="63"/>
    </row>
    <row r="921" ht="15.75" customHeight="1">
      <c r="H921" s="63"/>
    </row>
    <row r="922" ht="15.75" customHeight="1">
      <c r="H922" s="63"/>
    </row>
    <row r="923" ht="15.75" customHeight="1">
      <c r="H923" s="63"/>
    </row>
    <row r="924" ht="15.75" customHeight="1">
      <c r="H924" s="63"/>
    </row>
    <row r="925" ht="15.75" customHeight="1">
      <c r="H925" s="63"/>
    </row>
    <row r="926" ht="15.75" customHeight="1">
      <c r="H926" s="63"/>
    </row>
    <row r="927" ht="15.75" customHeight="1">
      <c r="H927" s="63"/>
    </row>
    <row r="928" ht="15.75" customHeight="1">
      <c r="H928" s="63"/>
    </row>
    <row r="929" ht="15.75" customHeight="1">
      <c r="H929" s="63"/>
    </row>
    <row r="930" ht="15.75" customHeight="1">
      <c r="H930" s="63"/>
    </row>
    <row r="931" ht="15.75" customHeight="1">
      <c r="H931" s="63"/>
    </row>
    <row r="932" ht="15.75" customHeight="1">
      <c r="H932" s="63"/>
    </row>
    <row r="933" ht="15.75" customHeight="1">
      <c r="H933" s="63"/>
    </row>
    <row r="934" ht="15.75" customHeight="1">
      <c r="H934" s="63"/>
    </row>
    <row r="935" ht="15.75" customHeight="1">
      <c r="H935" s="63"/>
    </row>
    <row r="936" ht="15.75" customHeight="1">
      <c r="H936" s="63"/>
    </row>
    <row r="937" ht="15.75" customHeight="1">
      <c r="H937" s="63"/>
    </row>
    <row r="938" ht="15.75" customHeight="1">
      <c r="H938" s="63"/>
    </row>
    <row r="939" ht="15.75" customHeight="1">
      <c r="H939" s="63"/>
    </row>
    <row r="940" ht="15.75" customHeight="1">
      <c r="H940" s="63"/>
    </row>
    <row r="941" ht="15.75" customHeight="1">
      <c r="H941" s="63"/>
    </row>
    <row r="942" ht="15.75" customHeight="1">
      <c r="H942" s="63"/>
    </row>
    <row r="943" ht="15.75" customHeight="1">
      <c r="H943" s="63"/>
    </row>
    <row r="944" ht="15.75" customHeight="1">
      <c r="H944" s="63"/>
    </row>
    <row r="945" ht="15.75" customHeight="1">
      <c r="H945" s="63"/>
    </row>
    <row r="946" ht="15.75" customHeight="1">
      <c r="H946" s="63"/>
    </row>
    <row r="947" ht="15.75" customHeight="1">
      <c r="H947" s="63"/>
    </row>
    <row r="948" ht="15.75" customHeight="1">
      <c r="H948" s="63"/>
    </row>
    <row r="949" ht="15.75" customHeight="1">
      <c r="H949" s="63"/>
    </row>
    <row r="950" ht="15.75" customHeight="1">
      <c r="H950" s="63"/>
    </row>
    <row r="951" ht="15.75" customHeight="1">
      <c r="H951" s="63"/>
    </row>
    <row r="952" ht="15.75" customHeight="1">
      <c r="H952" s="63"/>
    </row>
    <row r="953" ht="15.75" customHeight="1">
      <c r="H953" s="63"/>
    </row>
    <row r="954" ht="15.75" customHeight="1">
      <c r="H954" s="63"/>
    </row>
    <row r="955" ht="15.75" customHeight="1">
      <c r="H955" s="63"/>
    </row>
    <row r="956" ht="15.75" customHeight="1">
      <c r="H956" s="63"/>
    </row>
    <row r="957" ht="15.75" customHeight="1">
      <c r="H957" s="63"/>
    </row>
    <row r="958" ht="15.75" customHeight="1">
      <c r="H958" s="63"/>
    </row>
    <row r="959" ht="15.75" customHeight="1">
      <c r="H959" s="63"/>
    </row>
    <row r="960" ht="15.75" customHeight="1">
      <c r="H960" s="63"/>
    </row>
    <row r="961" ht="15.75" customHeight="1">
      <c r="H961" s="63"/>
    </row>
    <row r="962" ht="15.75" customHeight="1">
      <c r="H962" s="63"/>
    </row>
    <row r="963" ht="15.75" customHeight="1">
      <c r="H963" s="63"/>
    </row>
    <row r="964" ht="15.75" customHeight="1">
      <c r="H964" s="63"/>
    </row>
    <row r="965" ht="15.75" customHeight="1">
      <c r="H965" s="63"/>
    </row>
    <row r="966" ht="15.75" customHeight="1">
      <c r="H966" s="63"/>
    </row>
    <row r="967" ht="15.75" customHeight="1">
      <c r="H967" s="63"/>
    </row>
    <row r="968" ht="15.75" customHeight="1">
      <c r="H968" s="63"/>
    </row>
    <row r="969" ht="15.75" customHeight="1">
      <c r="H969" s="63"/>
    </row>
    <row r="970" ht="15.75" customHeight="1">
      <c r="H970" s="63"/>
    </row>
    <row r="971" ht="15.75" customHeight="1">
      <c r="H971" s="63"/>
    </row>
    <row r="972" ht="15.75" customHeight="1">
      <c r="H972" s="63"/>
    </row>
    <row r="973" ht="15.75" customHeight="1">
      <c r="H973" s="63"/>
    </row>
    <row r="974" ht="15.75" customHeight="1">
      <c r="H974" s="63"/>
    </row>
    <row r="975" ht="15.75" customHeight="1">
      <c r="H975" s="63"/>
    </row>
    <row r="976" ht="15.75" customHeight="1">
      <c r="H976" s="63"/>
    </row>
    <row r="977" ht="15.75" customHeight="1">
      <c r="H977" s="63"/>
    </row>
    <row r="978" ht="15.75" customHeight="1">
      <c r="H978" s="63"/>
    </row>
    <row r="979" ht="15.75" customHeight="1">
      <c r="H979" s="63"/>
    </row>
    <row r="980" ht="15.75" customHeight="1">
      <c r="H980" s="63"/>
    </row>
    <row r="981" ht="15.75" customHeight="1">
      <c r="H981" s="63"/>
    </row>
    <row r="982" ht="15.75" customHeight="1">
      <c r="H982" s="63"/>
    </row>
    <row r="983" ht="15.75" customHeight="1">
      <c r="H983" s="63"/>
    </row>
    <row r="984" ht="15.75" customHeight="1">
      <c r="H984" s="63"/>
    </row>
    <row r="985" ht="15.75" customHeight="1">
      <c r="H985" s="63"/>
    </row>
    <row r="986" ht="15.75" customHeight="1">
      <c r="H986" s="63"/>
    </row>
    <row r="987" ht="15.75" customHeight="1">
      <c r="H987" s="63"/>
    </row>
    <row r="988" ht="15.75" customHeight="1">
      <c r="H988" s="63"/>
    </row>
    <row r="989" ht="15.75" customHeight="1">
      <c r="H989" s="63"/>
    </row>
    <row r="990" ht="15.75" customHeight="1">
      <c r="H990" s="63"/>
    </row>
    <row r="991" ht="15.75" customHeight="1">
      <c r="H991" s="63"/>
    </row>
    <row r="992" ht="15.75" customHeight="1">
      <c r="H992" s="63"/>
    </row>
    <row r="993" ht="15.75" customHeight="1">
      <c r="H993" s="63"/>
    </row>
    <row r="994" ht="15.75" customHeight="1">
      <c r="H994" s="63"/>
    </row>
    <row r="995" ht="15.75" customHeight="1">
      <c r="H995" s="63"/>
    </row>
    <row r="996" ht="15.75" customHeight="1">
      <c r="H996" s="63"/>
    </row>
    <row r="997" ht="15.75" customHeight="1">
      <c r="H997" s="63"/>
    </row>
    <row r="998" ht="15.75" customHeight="1">
      <c r="H998" s="63"/>
    </row>
    <row r="999" ht="15.75" customHeight="1">
      <c r="H999" s="63"/>
    </row>
    <row r="1000" ht="15.75" customHeight="1">
      <c r="H1000" s="63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2019-02-27T16:29:58Z</dcterms:created>
  <dc:creator>Pufendorf Gesellschaft e. V.</dc:creator>
</cp:coreProperties>
</file>